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rachelc\Desktop\"/>
    </mc:Choice>
  </mc:AlternateContent>
  <xr:revisionPtr revIDLastSave="0" documentId="8_{5D0178D5-E90B-42D2-B98F-E61120DDC28C}" xr6:coauthVersionLast="44" xr6:coauthVersionMax="44" xr10:uidLastSave="{00000000-0000-0000-0000-000000000000}"/>
  <bookViews>
    <workbookView xWindow="0" yWindow="105" windowWidth="28575" windowHeight="15135" activeTab="2" xr2:uid="{00000000-000D-0000-FFFF-FFFF00000000}"/>
  </bookViews>
  <sheets>
    <sheet name="27 March to 11 May" sheetId="1" r:id="rId1"/>
    <sheet name="27 March to 27 April" sheetId="2" r:id="rId2"/>
    <sheet name="27 March to 13 Apri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" l="1"/>
  <c r="B44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H21" i="3"/>
  <c r="D21" i="3"/>
  <c r="H20" i="3"/>
  <c r="D20" i="3"/>
  <c r="H19" i="3"/>
  <c r="I19" i="3" s="1"/>
  <c r="D19" i="3"/>
  <c r="I18" i="3"/>
  <c r="H18" i="3"/>
  <c r="D18" i="3"/>
  <c r="H17" i="3"/>
  <c r="I17" i="3" s="1"/>
  <c r="I20" i="3" s="1"/>
  <c r="D17" i="3"/>
  <c r="H16" i="3"/>
  <c r="D16" i="3"/>
  <c r="H15" i="3"/>
  <c r="D15" i="3"/>
  <c r="I14" i="3"/>
  <c r="D14" i="3"/>
  <c r="D13" i="3"/>
  <c r="D12" i="3"/>
  <c r="D11" i="3"/>
  <c r="D10" i="3"/>
  <c r="D9" i="3"/>
  <c r="D8" i="3"/>
  <c r="D7" i="3"/>
  <c r="D6" i="3"/>
  <c r="D5" i="3"/>
  <c r="D4" i="3"/>
  <c r="D3" i="3"/>
  <c r="D2" i="3"/>
  <c r="D44" i="3" s="1"/>
  <c r="G4" i="3" s="1"/>
  <c r="G6" i="3" s="1"/>
  <c r="D51" i="2"/>
  <c r="B51" i="2"/>
  <c r="D49" i="2"/>
  <c r="D48" i="2"/>
  <c r="D47" i="2"/>
  <c r="D46" i="2"/>
  <c r="B44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O22" i="2"/>
  <c r="H22" i="2"/>
  <c r="D22" i="2"/>
  <c r="O21" i="2"/>
  <c r="H21" i="2"/>
  <c r="D21" i="2"/>
  <c r="O20" i="2"/>
  <c r="H20" i="2"/>
  <c r="D20" i="2"/>
  <c r="O19" i="2"/>
  <c r="P19" i="2" s="1"/>
  <c r="H19" i="2"/>
  <c r="I19" i="2" s="1"/>
  <c r="D19" i="2"/>
  <c r="O18" i="2"/>
  <c r="P18" i="2" s="1"/>
  <c r="I18" i="2"/>
  <c r="H18" i="2"/>
  <c r="D18" i="2"/>
  <c r="O17" i="2"/>
  <c r="P17" i="2" s="1"/>
  <c r="H17" i="2"/>
  <c r="I17" i="2" s="1"/>
  <c r="D17" i="2"/>
  <c r="O16" i="2"/>
  <c r="H16" i="2"/>
  <c r="D16" i="2"/>
  <c r="O15" i="2"/>
  <c r="P15" i="2" s="1"/>
  <c r="H15" i="2"/>
  <c r="I15" i="2" s="1"/>
  <c r="D15" i="2"/>
  <c r="P14" i="2"/>
  <c r="I14" i="2"/>
  <c r="D14" i="2"/>
  <c r="D13" i="2"/>
  <c r="D12" i="2"/>
  <c r="D11" i="2"/>
  <c r="D10" i="2"/>
  <c r="D9" i="2"/>
  <c r="D7" i="2"/>
  <c r="J6" i="2"/>
  <c r="D6" i="2"/>
  <c r="D5" i="2"/>
  <c r="D4" i="2"/>
  <c r="D3" i="2"/>
  <c r="D44" i="2" s="1"/>
  <c r="G4" i="2" s="1"/>
  <c r="G6" i="2" s="1"/>
  <c r="D2" i="2"/>
  <c r="B52" i="1"/>
  <c r="D50" i="1"/>
  <c r="D49" i="1"/>
  <c r="D48" i="1"/>
  <c r="D47" i="1"/>
  <c r="D46" i="1"/>
  <c r="D52" i="1" s="1"/>
  <c r="B44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H22" i="1"/>
  <c r="D22" i="1"/>
  <c r="H21" i="1"/>
  <c r="D21" i="1"/>
  <c r="H20" i="1"/>
  <c r="D20" i="1"/>
  <c r="H19" i="1"/>
  <c r="I19" i="1" s="1"/>
  <c r="D19" i="1"/>
  <c r="H18" i="1"/>
  <c r="I18" i="1" s="1"/>
  <c r="D18" i="1"/>
  <c r="H17" i="1"/>
  <c r="I17" i="1" s="1"/>
  <c r="I20" i="1" s="1"/>
  <c r="D17" i="1"/>
  <c r="H16" i="1"/>
  <c r="D16" i="1"/>
  <c r="H15" i="1"/>
  <c r="D15" i="1"/>
  <c r="I14" i="1"/>
  <c r="D14" i="1"/>
  <c r="D13" i="1"/>
  <c r="D12" i="1"/>
  <c r="D11" i="1"/>
  <c r="D10" i="1"/>
  <c r="D9" i="1"/>
  <c r="D8" i="1"/>
  <c r="D7" i="1"/>
  <c r="J6" i="1"/>
  <c r="D6" i="1"/>
  <c r="D5" i="1"/>
  <c r="D4" i="1"/>
  <c r="D3" i="1"/>
  <c r="D44" i="1" s="1"/>
  <c r="G4" i="1" s="1"/>
  <c r="G6" i="1" s="1"/>
  <c r="D2" i="1"/>
  <c r="P20" i="2" l="1"/>
  <c r="I20" i="2"/>
</calcChain>
</file>

<file path=xl/sharedStrings.xml><?xml version="1.0" encoding="utf-8"?>
<sst xmlns="http://schemas.openxmlformats.org/spreadsheetml/2006/main" count="217" uniqueCount="70">
  <si>
    <t>Force name</t>
  </si>
  <si>
    <t>Number of fines given</t>
  </si>
  <si>
    <t>BAME population (%)</t>
  </si>
  <si>
    <t>Proportionate number of fines to BAME people</t>
  </si>
  <si>
    <t>Total fines (England)</t>
  </si>
  <si>
    <t>Total fines (Wales)</t>
  </si>
  <si>
    <t>Avon &amp; Somerset</t>
  </si>
  <si>
    <t>Bedfordshire</t>
  </si>
  <si>
    <t>Total BAME fines</t>
  </si>
  <si>
    <t>Proportionate BAME fines</t>
  </si>
  <si>
    <t>BTP</t>
  </si>
  <si>
    <t>Cambridgeshire</t>
  </si>
  <si>
    <t>BAME fines as %</t>
  </si>
  <si>
    <t>Proportionate BAME fines as %</t>
  </si>
  <si>
    <t>Cheshire</t>
  </si>
  <si>
    <t>City of London</t>
  </si>
  <si>
    <t>Cleveland</t>
  </si>
  <si>
    <t>Cumbria</t>
  </si>
  <si>
    <t>Derbyshire</t>
  </si>
  <si>
    <t>Devon &amp; Cornwall</t>
  </si>
  <si>
    <t>Dorset</t>
  </si>
  <si>
    <t>Durham</t>
  </si>
  <si>
    <t>% of fines by ethnicity (NPCC figures)</t>
  </si>
  <si>
    <t>Number of fines</t>
  </si>
  <si>
    <t>Revised number of fines, if we assume ethnic breakdown for the "did not identify" group is the same as those that did</t>
  </si>
  <si>
    <t>Essex</t>
  </si>
  <si>
    <t>Revised % once we take out the non identifiers</t>
  </si>
  <si>
    <t>% of fines by ethnicity (working off NPCC figures)</t>
  </si>
  <si>
    <t>Revised number of fines, if we assume ethnic breakdown for the did not identify is the same as those that did</t>
  </si>
  <si>
    <t>Gloucestershire</t>
  </si>
  <si>
    <t>White</t>
  </si>
  <si>
    <t>Greater Manchester</t>
  </si>
  <si>
    <t>Did not identify</t>
  </si>
  <si>
    <t>-</t>
  </si>
  <si>
    <t>Hampshire</t>
  </si>
  <si>
    <t>BAME</t>
  </si>
  <si>
    <t>Hertfordshire</t>
  </si>
  <si>
    <t>Humberside</t>
  </si>
  <si>
    <t>Kent</t>
  </si>
  <si>
    <t>Subtotal</t>
  </si>
  <si>
    <t>Lancashire</t>
  </si>
  <si>
    <t>Other</t>
  </si>
  <si>
    <t>Leicestershire</t>
  </si>
  <si>
    <t>Total</t>
  </si>
  <si>
    <t>Lincolnshire</t>
  </si>
  <si>
    <t>Merseyside</t>
  </si>
  <si>
    <t>Metropolitan</t>
  </si>
  <si>
    <t>MoD Police</t>
  </si>
  <si>
    <t>Norfolk</t>
  </si>
  <si>
    <t>North Yorkshire</t>
  </si>
  <si>
    <t>Northamptonshire</t>
  </si>
  <si>
    <t>Northumbria</t>
  </si>
  <si>
    <t>Nottinghamshire</t>
  </si>
  <si>
    <t>South Yorkshire</t>
  </si>
  <si>
    <t>Staffordshire</t>
  </si>
  <si>
    <t>Suffolk</t>
  </si>
  <si>
    <t>Surrey</t>
  </si>
  <si>
    <t>Sussex</t>
  </si>
  <si>
    <t>Thames Valley</t>
  </si>
  <si>
    <t>Warwickshire</t>
  </si>
  <si>
    <t>West Mercia</t>
  </si>
  <si>
    <t>West Midlands</t>
  </si>
  <si>
    <t>West Yorkshire</t>
  </si>
  <si>
    <t>Wiltshire</t>
  </si>
  <si>
    <t>TOTAL</t>
  </si>
  <si>
    <t>Dyfed Powys</t>
  </si>
  <si>
    <t>Gwent</t>
  </si>
  <si>
    <t>North Wales</t>
  </si>
  <si>
    <t>South Wales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</si>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</sst>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10"/>
      <color rgb="FF000000"/>
      <name val="Arial"/>
    </font>
    <font>
      <sz val="11"/>
      <color rgb="FF7E3794"/>
      <name val="Arial"/>
    </font>
  </fonts>
  <fills count="3">
    <fill>
      <patternFill patternType="none"/>
    </fill>
    <fill>
      <patternFill patternType="gray125"/>
    </fill>
    <fill>
      <patternFill patternType="solid">
        <fgColor rgb="FFF4C7C3"/>
        <bgColor rgb="FFF4C7C3"/>
      </patternFill>
    </fill>
  </fills>
  <borders count="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/>
    <xf numFmtId="10" fontId="3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/>
    <xf numFmtId="0" fontId="5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3" fontId="0" fillId="0" borderId="0" xfId="0" applyNumberFormat="1" applyFont="1" applyAlignment="1"/>
    <xf numFmtId="3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0" fillId="0" borderId="0" xfId="0" applyNumberFormat="1" applyFont="1"/>
    <xf numFmtId="3" fontId="5" fillId="0" borderId="0" xfId="0" applyNumberFormat="1" applyFont="1" applyAlignment="1"/>
    <xf numFmtId="0" fontId="0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3" fontId="6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3" fontId="5" fillId="0" borderId="0" xfId="0" applyNumberFormat="1" applyFont="1" applyAlignment="1">
      <alignment horizontal="center"/>
    </xf>
    <xf numFmtId="3" fontId="4" fillId="0" borderId="0" xfId="0" applyNumberFormat="1" applyFont="1" applyAlignment="1"/>
    <xf numFmtId="3" fontId="5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 applyAlignment="1"/>
    <xf numFmtId="0" fontId="0" fillId="0" borderId="0" xfId="0" applyFont="1" applyAlignment="1"/>
  </cellXfs>
  <cellStyles count="1">
    <cellStyle name="Normal" xfId="0" builtinId="0"/>
  </cellStyles>
  <dxfs count="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52"/>
  <sheetViews>
    <sheetView workbookViewId="0">
      <selection activeCell="C24" sqref="C24"/>
    </sheetView>
  </sheetViews>
  <sheetFormatPr defaultColWidth="14.42578125" defaultRowHeight="15.75" customHeight="1" x14ac:dyDescent="0.2"/>
  <cols>
    <col min="1" max="1" width="17.7109375" customWidth="1"/>
    <col min="2" max="2" width="20.28515625" customWidth="1"/>
    <col min="3" max="3" width="20.85546875" customWidth="1"/>
    <col min="4" max="4" width="34" customWidth="1"/>
    <col min="6" max="6" width="19.42578125" customWidth="1"/>
    <col min="7" max="7" width="31.85546875" customWidth="1"/>
    <col min="8" max="8" width="18.28515625" customWidth="1"/>
    <col min="9" max="9" width="46" customWidth="1"/>
    <col min="10" max="10" width="19.7109375" customWidth="1"/>
  </cols>
  <sheetData>
    <row r="1" spans="1:26" x14ac:dyDescent="0.2">
      <c r="A1" s="1" t="s">
        <v>0</v>
      </c>
      <c r="B1" s="2" t="s">
        <v>1</v>
      </c>
      <c r="C1" s="1" t="s">
        <v>2</v>
      </c>
      <c r="D1" s="3" t="s">
        <v>3</v>
      </c>
      <c r="E1" s="4"/>
      <c r="F1" s="1" t="s">
        <v>4</v>
      </c>
      <c r="G1" s="4"/>
      <c r="H1" s="4"/>
      <c r="I1" s="2" t="s">
        <v>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6</v>
      </c>
      <c r="B2" s="5">
        <v>300</v>
      </c>
      <c r="C2" s="5">
        <v>6.7</v>
      </c>
      <c r="D2" s="6">
        <f t="shared" ref="D2:D42" si="0">(C2/100)*B2</f>
        <v>20.100000000000001</v>
      </c>
      <c r="F2" s="5">
        <v>13445</v>
      </c>
      <c r="I2" s="5">
        <v>799</v>
      </c>
    </row>
    <row r="3" spans="1:26" x14ac:dyDescent="0.2">
      <c r="A3" s="5" t="s">
        <v>7</v>
      </c>
      <c r="B3" s="5">
        <v>292</v>
      </c>
      <c r="C3" s="5">
        <v>22.5</v>
      </c>
      <c r="D3" s="6">
        <f t="shared" si="0"/>
        <v>65.7</v>
      </c>
      <c r="F3" s="2" t="s">
        <v>8</v>
      </c>
      <c r="G3" s="2" t="s">
        <v>9</v>
      </c>
      <c r="I3" s="2" t="s">
        <v>8</v>
      </c>
      <c r="J3" s="2" t="s">
        <v>9</v>
      </c>
    </row>
    <row r="4" spans="1:26" x14ac:dyDescent="0.2">
      <c r="A4" s="5" t="s">
        <v>10</v>
      </c>
      <c r="B4" s="5">
        <v>307</v>
      </c>
      <c r="C4" s="5">
        <v>14.5</v>
      </c>
      <c r="D4" s="6">
        <f t="shared" si="0"/>
        <v>44.514999999999993</v>
      </c>
      <c r="F4" s="5">
        <v>2218.48</v>
      </c>
      <c r="G4" s="7">
        <f>D44</f>
        <v>1557.0500000000002</v>
      </c>
      <c r="I4" s="5">
        <v>71.91</v>
      </c>
      <c r="J4" s="8">
        <v>25.585000000000001</v>
      </c>
    </row>
    <row r="5" spans="1:26" x14ac:dyDescent="0.2">
      <c r="A5" s="5" t="s">
        <v>11</v>
      </c>
      <c r="B5" s="5">
        <v>120</v>
      </c>
      <c r="C5" s="5">
        <v>9.6999999999999993</v>
      </c>
      <c r="D5" s="6">
        <f t="shared" si="0"/>
        <v>11.639999999999999</v>
      </c>
      <c r="F5" s="2" t="s">
        <v>12</v>
      </c>
      <c r="G5" s="2" t="s">
        <v>13</v>
      </c>
      <c r="I5" s="2" t="s">
        <v>12</v>
      </c>
      <c r="J5" s="2" t="s">
        <v>13</v>
      </c>
    </row>
    <row r="6" spans="1:26" x14ac:dyDescent="0.2">
      <c r="A6" s="5" t="s">
        <v>14</v>
      </c>
      <c r="B6" s="5">
        <v>166</v>
      </c>
      <c r="C6" s="5">
        <v>3.1</v>
      </c>
      <c r="D6" s="6">
        <f t="shared" si="0"/>
        <v>5.1459999999999999</v>
      </c>
      <c r="F6" s="5">
        <v>16.5</v>
      </c>
      <c r="G6" s="6">
        <f>(G4/F2)*100</f>
        <v>11.580885087393085</v>
      </c>
      <c r="I6" s="5">
        <v>9</v>
      </c>
      <c r="J6" s="6">
        <f>(J4/I2)*100</f>
        <v>3.2021276595744683</v>
      </c>
    </row>
    <row r="7" spans="1:26" x14ac:dyDescent="0.2">
      <c r="A7" s="5" t="s">
        <v>15</v>
      </c>
      <c r="B7" s="5">
        <v>64</v>
      </c>
      <c r="C7" s="5">
        <v>40.200000000000003</v>
      </c>
      <c r="D7" s="6">
        <f t="shared" si="0"/>
        <v>25.728000000000002</v>
      </c>
    </row>
    <row r="8" spans="1:26" x14ac:dyDescent="0.2">
      <c r="A8" s="5" t="s">
        <v>16</v>
      </c>
      <c r="B8" s="5">
        <v>280</v>
      </c>
      <c r="C8" s="5">
        <v>5.5</v>
      </c>
      <c r="D8" s="6">
        <f t="shared" si="0"/>
        <v>15.4</v>
      </c>
    </row>
    <row r="9" spans="1:26" x14ac:dyDescent="0.2">
      <c r="A9" s="5" t="s">
        <v>17</v>
      </c>
      <c r="B9" s="5">
        <v>269</v>
      </c>
      <c r="C9" s="5">
        <v>1.5</v>
      </c>
      <c r="D9" s="6">
        <f t="shared" si="0"/>
        <v>4.0350000000000001</v>
      </c>
    </row>
    <row r="10" spans="1:26" x14ac:dyDescent="0.2">
      <c r="A10" s="5" t="s">
        <v>18</v>
      </c>
      <c r="B10" s="5">
        <v>219</v>
      </c>
      <c r="C10" s="5">
        <v>6.7</v>
      </c>
      <c r="D10" s="6">
        <f t="shared" si="0"/>
        <v>14.673</v>
      </c>
    </row>
    <row r="11" spans="1:26" x14ac:dyDescent="0.2">
      <c r="A11" s="5" t="s">
        <v>19</v>
      </c>
      <c r="B11" s="5">
        <v>799</v>
      </c>
      <c r="C11" s="5">
        <v>2.5</v>
      </c>
      <c r="D11" s="6">
        <f t="shared" si="0"/>
        <v>19.975000000000001</v>
      </c>
      <c r="F11" s="9"/>
    </row>
    <row r="12" spans="1:26" x14ac:dyDescent="0.2">
      <c r="A12" s="5" t="s">
        <v>20</v>
      </c>
      <c r="B12" s="5">
        <v>383</v>
      </c>
      <c r="C12" s="5">
        <v>4</v>
      </c>
      <c r="D12" s="6">
        <f t="shared" si="0"/>
        <v>15.32</v>
      </c>
    </row>
    <row r="13" spans="1:26" x14ac:dyDescent="0.2">
      <c r="A13" s="5" t="s">
        <v>21</v>
      </c>
      <c r="B13" s="5">
        <v>137</v>
      </c>
      <c r="C13" s="5">
        <v>2.2000000000000002</v>
      </c>
      <c r="D13" s="6">
        <f t="shared" si="0"/>
        <v>3.0140000000000002</v>
      </c>
      <c r="F13" s="10"/>
      <c r="G13" s="12" t="s">
        <v>27</v>
      </c>
      <c r="H13" s="11" t="s">
        <v>23</v>
      </c>
      <c r="I13" s="11" t="s">
        <v>26</v>
      </c>
      <c r="J13" s="12" t="s">
        <v>24</v>
      </c>
      <c r="K13" s="14"/>
      <c r="L13" s="14"/>
      <c r="M13" s="14"/>
      <c r="N13" s="14"/>
      <c r="O13" s="14"/>
      <c r="P13" s="14"/>
      <c r="Q13" s="14"/>
    </row>
    <row r="14" spans="1:26" x14ac:dyDescent="0.2">
      <c r="A14" s="5" t="s">
        <v>25</v>
      </c>
      <c r="B14" s="5">
        <v>165</v>
      </c>
      <c r="C14" s="5">
        <v>6.8</v>
      </c>
      <c r="D14" s="6">
        <f t="shared" si="0"/>
        <v>11.22</v>
      </c>
      <c r="F14" s="15"/>
      <c r="G14" s="17"/>
      <c r="H14" s="18">
        <v>13445</v>
      </c>
      <c r="I14" s="20">
        <f>H14-(H14*G16/100)</f>
        <v>10083.75</v>
      </c>
      <c r="J14" s="10"/>
      <c r="K14" s="14"/>
      <c r="L14" s="14"/>
      <c r="M14" s="14"/>
      <c r="N14" s="14"/>
      <c r="O14" s="14"/>
      <c r="P14" s="14"/>
      <c r="Q14" s="14"/>
    </row>
    <row r="15" spans="1:26" x14ac:dyDescent="0.2">
      <c r="A15" s="5" t="s">
        <v>29</v>
      </c>
      <c r="B15" s="5">
        <v>238</v>
      </c>
      <c r="C15" s="5">
        <v>4.5999999999999996</v>
      </c>
      <c r="D15" s="6">
        <f t="shared" si="0"/>
        <v>10.948</v>
      </c>
      <c r="F15" s="15" t="s">
        <v>30</v>
      </c>
      <c r="G15" s="23">
        <v>58.5</v>
      </c>
      <c r="H15" s="25">
        <f t="shared" ref="H15:H22" si="1">ROUND((G15*$H$14)/100,0)</f>
        <v>7865</v>
      </c>
      <c r="I15" s="27">
        <v>78</v>
      </c>
      <c r="J15" s="21">
        <v>10487</v>
      </c>
      <c r="K15" s="14"/>
      <c r="L15" s="14"/>
      <c r="M15" s="14"/>
      <c r="N15" s="14"/>
      <c r="O15" s="14"/>
      <c r="P15" s="14"/>
      <c r="Q15" s="14"/>
    </row>
    <row r="16" spans="1:26" x14ac:dyDescent="0.2">
      <c r="A16" s="5" t="s">
        <v>31</v>
      </c>
      <c r="B16" s="5">
        <v>263</v>
      </c>
      <c r="C16" s="5">
        <v>16.2</v>
      </c>
      <c r="D16" s="6">
        <f t="shared" si="0"/>
        <v>42.606000000000002</v>
      </c>
      <c r="F16" s="15" t="s">
        <v>32</v>
      </c>
      <c r="G16" s="23">
        <v>25</v>
      </c>
      <c r="H16" s="25">
        <f t="shared" si="1"/>
        <v>3361</v>
      </c>
      <c r="I16" s="27" t="s">
        <v>33</v>
      </c>
      <c r="J16" s="17"/>
      <c r="K16" s="14"/>
      <c r="L16" s="14"/>
      <c r="M16" s="14"/>
      <c r="N16" s="14"/>
      <c r="O16" s="14"/>
      <c r="P16" s="14"/>
      <c r="Q16" s="14"/>
    </row>
    <row r="17" spans="1:17" x14ac:dyDescent="0.2">
      <c r="A17" s="5" t="s">
        <v>34</v>
      </c>
      <c r="B17" s="5">
        <v>244</v>
      </c>
      <c r="C17" s="5">
        <v>6.7</v>
      </c>
      <c r="D17" s="6">
        <f t="shared" si="0"/>
        <v>16.348000000000003</v>
      </c>
      <c r="F17" s="15" t="s">
        <v>35</v>
      </c>
      <c r="G17" s="23">
        <v>16.5</v>
      </c>
      <c r="H17" s="25">
        <f t="shared" si="1"/>
        <v>2218</v>
      </c>
      <c r="I17" s="27">
        <f t="shared" ref="I17:I19" si="2">100*(H17/$I$14)</f>
        <v>21.995785298128176</v>
      </c>
      <c r="J17" s="27">
        <v>2957</v>
      </c>
      <c r="K17" s="14"/>
      <c r="L17" s="14"/>
      <c r="M17" s="14"/>
      <c r="N17" s="14"/>
      <c r="O17" s="14"/>
      <c r="P17" s="14"/>
      <c r="Q17" s="14"/>
    </row>
    <row r="18" spans="1:17" x14ac:dyDescent="0.2">
      <c r="A18" s="5" t="s">
        <v>36</v>
      </c>
      <c r="B18" s="5">
        <v>243</v>
      </c>
      <c r="C18" s="5">
        <v>12.4</v>
      </c>
      <c r="D18" s="6">
        <f t="shared" si="0"/>
        <v>30.132000000000001</v>
      </c>
      <c r="F18" s="15"/>
      <c r="G18" s="23">
        <v>0</v>
      </c>
      <c r="H18" s="25">
        <f t="shared" si="1"/>
        <v>0</v>
      </c>
      <c r="I18" s="27">
        <f t="shared" si="2"/>
        <v>0</v>
      </c>
      <c r="J18" s="27">
        <v>0</v>
      </c>
      <c r="K18" s="31"/>
      <c r="L18" s="31"/>
      <c r="M18" s="14"/>
      <c r="N18" s="14"/>
      <c r="O18" s="14"/>
      <c r="P18" s="14"/>
      <c r="Q18" s="14"/>
    </row>
    <row r="19" spans="1:17" x14ac:dyDescent="0.2">
      <c r="A19" s="5" t="s">
        <v>37</v>
      </c>
      <c r="B19" s="5">
        <v>103</v>
      </c>
      <c r="C19" s="5">
        <v>3.5</v>
      </c>
      <c r="D19" s="6">
        <f t="shared" si="0"/>
        <v>3.6050000000000004</v>
      </c>
      <c r="F19" s="15"/>
      <c r="G19" s="23">
        <v>0</v>
      </c>
      <c r="H19" s="25">
        <f t="shared" si="1"/>
        <v>0</v>
      </c>
      <c r="I19" s="27">
        <f t="shared" si="2"/>
        <v>0</v>
      </c>
      <c r="J19" s="27">
        <v>0</v>
      </c>
      <c r="K19" s="14"/>
      <c r="L19" s="14"/>
      <c r="M19" s="14"/>
      <c r="N19" s="14"/>
      <c r="O19" s="14"/>
      <c r="P19" s="14"/>
      <c r="Q19" s="14"/>
    </row>
    <row r="20" spans="1:17" x14ac:dyDescent="0.2">
      <c r="A20" s="5" t="s">
        <v>38</v>
      </c>
      <c r="B20" s="5">
        <v>117</v>
      </c>
      <c r="C20" s="5">
        <v>6.9</v>
      </c>
      <c r="D20" s="6">
        <f t="shared" si="0"/>
        <v>8.0730000000000004</v>
      </c>
      <c r="F20" s="15" t="s">
        <v>39</v>
      </c>
      <c r="G20" s="27">
        <v>0</v>
      </c>
      <c r="H20" s="25">
        <f t="shared" si="1"/>
        <v>0</v>
      </c>
      <c r="I20" s="27">
        <f>SUM(I15,I17,I18,I19)</f>
        <v>99.995785298128169</v>
      </c>
      <c r="J20" s="27">
        <v>0</v>
      </c>
      <c r="K20" s="14"/>
      <c r="L20" s="14"/>
      <c r="M20" s="14"/>
      <c r="N20" s="14"/>
      <c r="O20" s="14"/>
      <c r="P20" s="14"/>
      <c r="Q20" s="14"/>
    </row>
    <row r="21" spans="1:17" x14ac:dyDescent="0.2">
      <c r="A21" s="5" t="s">
        <v>40</v>
      </c>
      <c r="B21" s="5">
        <v>736</v>
      </c>
      <c r="C21" s="5">
        <v>9.6</v>
      </c>
      <c r="D21" s="6">
        <f t="shared" si="0"/>
        <v>70.656000000000006</v>
      </c>
      <c r="F21" s="15" t="s">
        <v>41</v>
      </c>
      <c r="G21" s="27">
        <v>0</v>
      </c>
      <c r="H21" s="25">
        <f t="shared" si="1"/>
        <v>0</v>
      </c>
      <c r="I21" s="10"/>
      <c r="J21" s="17"/>
      <c r="K21" s="14"/>
      <c r="L21" s="14"/>
      <c r="M21" s="14"/>
      <c r="N21" s="14"/>
      <c r="O21" s="14"/>
      <c r="P21" s="14"/>
      <c r="Q21" s="14"/>
    </row>
    <row r="22" spans="1:17" x14ac:dyDescent="0.2">
      <c r="A22" s="5" t="s">
        <v>42</v>
      </c>
      <c r="B22" s="5">
        <v>334</v>
      </c>
      <c r="C22" s="5">
        <v>21.6</v>
      </c>
      <c r="D22" s="6">
        <f t="shared" si="0"/>
        <v>72.144000000000005</v>
      </c>
      <c r="F22" s="15" t="s">
        <v>43</v>
      </c>
      <c r="G22" s="27">
        <v>100</v>
      </c>
      <c r="H22" s="25">
        <f t="shared" si="1"/>
        <v>13445</v>
      </c>
      <c r="I22" s="10"/>
      <c r="J22" s="27">
        <v>0</v>
      </c>
      <c r="K22" s="14"/>
      <c r="L22" s="14"/>
      <c r="M22" s="14"/>
      <c r="N22" s="14"/>
      <c r="O22" s="14"/>
      <c r="P22" s="14"/>
      <c r="Q22" s="14"/>
    </row>
    <row r="23" spans="1:17" x14ac:dyDescent="0.2">
      <c r="A23" s="5" t="s">
        <v>44</v>
      </c>
      <c r="B23" s="5">
        <v>194</v>
      </c>
      <c r="C23" s="5">
        <v>2.4</v>
      </c>
      <c r="D23" s="6">
        <f t="shared" si="0"/>
        <v>4.6559999999999997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x14ac:dyDescent="0.2">
      <c r="A24" s="5" t="s">
        <v>45</v>
      </c>
      <c r="B24" s="5">
        <v>438</v>
      </c>
      <c r="C24" s="5">
        <v>5.5</v>
      </c>
      <c r="D24" s="6">
        <f t="shared" si="0"/>
        <v>24.09</v>
      </c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x14ac:dyDescent="0.2">
      <c r="A25" s="5" t="s">
        <v>46</v>
      </c>
      <c r="B25" s="5">
        <v>906</v>
      </c>
      <c r="C25" s="5">
        <v>40.200000000000003</v>
      </c>
      <c r="D25" s="6">
        <f t="shared" si="0"/>
        <v>364.21200000000005</v>
      </c>
      <c r="F25" s="14"/>
      <c r="G25" s="16"/>
      <c r="H25" s="32"/>
      <c r="I25" s="32"/>
      <c r="J25" s="14"/>
      <c r="K25" s="14"/>
      <c r="L25" s="14"/>
      <c r="M25" s="14"/>
      <c r="N25" s="14"/>
      <c r="O25" s="14"/>
      <c r="P25" s="14"/>
      <c r="Q25" s="14"/>
    </row>
    <row r="26" spans="1:17" x14ac:dyDescent="0.2">
      <c r="A26" s="5" t="s">
        <v>47</v>
      </c>
      <c r="B26" s="5">
        <v>27</v>
      </c>
      <c r="C26" s="5">
        <v>14.5</v>
      </c>
      <c r="D26" s="6">
        <f t="shared" si="0"/>
        <v>3.9149999999999996</v>
      </c>
      <c r="F26" s="28"/>
      <c r="G26" s="33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x14ac:dyDescent="0.2">
      <c r="A27" s="5" t="s">
        <v>48</v>
      </c>
      <c r="B27" s="5">
        <v>320</v>
      </c>
      <c r="C27" s="5">
        <v>3.5</v>
      </c>
      <c r="D27" s="6">
        <f t="shared" si="0"/>
        <v>11.200000000000001</v>
      </c>
      <c r="F27" s="28"/>
      <c r="G27" s="33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x14ac:dyDescent="0.2">
      <c r="A28" s="5" t="s">
        <v>49</v>
      </c>
      <c r="B28" s="5">
        <v>843</v>
      </c>
      <c r="C28" s="5">
        <v>3.4</v>
      </c>
      <c r="D28" s="6">
        <f t="shared" si="0"/>
        <v>28.662000000000003</v>
      </c>
      <c r="F28" s="28"/>
      <c r="G28" s="33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x14ac:dyDescent="0.2">
      <c r="A29" s="5" t="s">
        <v>50</v>
      </c>
      <c r="B29" s="5">
        <v>347</v>
      </c>
      <c r="C29" s="5">
        <v>8.5</v>
      </c>
      <c r="D29" s="6">
        <f t="shared" si="0"/>
        <v>29.495000000000001</v>
      </c>
      <c r="F29" s="28"/>
      <c r="G29" s="33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2">
      <c r="A30" s="5" t="s">
        <v>51</v>
      </c>
      <c r="B30" s="5">
        <v>206</v>
      </c>
      <c r="C30" s="5">
        <v>5.4</v>
      </c>
      <c r="D30" s="6">
        <f t="shared" si="0"/>
        <v>11.124000000000001</v>
      </c>
      <c r="F30" s="28"/>
      <c r="G30" s="35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x14ac:dyDescent="0.2">
      <c r="A31" s="5" t="s">
        <v>52</v>
      </c>
      <c r="B31" s="5">
        <v>158</v>
      </c>
      <c r="C31" s="5">
        <v>11.2</v>
      </c>
      <c r="D31" s="6">
        <f t="shared" si="0"/>
        <v>17.695999999999998</v>
      </c>
    </row>
    <row r="32" spans="1:17" x14ac:dyDescent="0.2">
      <c r="A32" s="5" t="s">
        <v>53</v>
      </c>
      <c r="B32" s="5">
        <v>356</v>
      </c>
      <c r="C32" s="5">
        <v>9.4</v>
      </c>
      <c r="D32" s="6">
        <f t="shared" si="0"/>
        <v>33.463999999999999</v>
      </c>
    </row>
    <row r="33" spans="1:26" x14ac:dyDescent="0.2">
      <c r="A33" s="5" t="s">
        <v>54</v>
      </c>
      <c r="B33" s="5">
        <v>52</v>
      </c>
      <c r="C33" s="5">
        <v>5.9</v>
      </c>
      <c r="D33" s="6">
        <f t="shared" si="0"/>
        <v>3.0680000000000001</v>
      </c>
    </row>
    <row r="34" spans="1:26" x14ac:dyDescent="0.2">
      <c r="A34" s="5" t="s">
        <v>55</v>
      </c>
      <c r="B34" s="5">
        <v>246</v>
      </c>
      <c r="C34" s="5">
        <v>4.8</v>
      </c>
      <c r="D34" s="6">
        <f t="shared" si="0"/>
        <v>11.808</v>
      </c>
    </row>
    <row r="35" spans="1:26" x14ac:dyDescent="0.2">
      <c r="A35" s="5" t="s">
        <v>56</v>
      </c>
      <c r="B35" s="5">
        <v>539</v>
      </c>
      <c r="C35" s="5">
        <v>9.6</v>
      </c>
      <c r="D35" s="6">
        <f t="shared" si="0"/>
        <v>51.744</v>
      </c>
    </row>
    <row r="36" spans="1:26" x14ac:dyDescent="0.2">
      <c r="A36" s="5" t="s">
        <v>57</v>
      </c>
      <c r="B36" s="5">
        <v>655</v>
      </c>
      <c r="C36" s="5">
        <v>6.3</v>
      </c>
      <c r="D36" s="6">
        <f t="shared" si="0"/>
        <v>41.265000000000001</v>
      </c>
    </row>
    <row r="37" spans="1:26" x14ac:dyDescent="0.2">
      <c r="A37" s="5" t="s">
        <v>58</v>
      </c>
      <c r="B37" s="5">
        <v>866</v>
      </c>
      <c r="C37" s="5">
        <v>15.4</v>
      </c>
      <c r="D37" s="6">
        <f t="shared" si="0"/>
        <v>133.364</v>
      </c>
    </row>
    <row r="38" spans="1:26" x14ac:dyDescent="0.2">
      <c r="A38" s="5" t="s">
        <v>59</v>
      </c>
      <c r="B38" s="5">
        <v>31</v>
      </c>
      <c r="C38" s="5">
        <v>7.3</v>
      </c>
      <c r="D38" s="6">
        <f t="shared" si="0"/>
        <v>2.2629999999999999</v>
      </c>
    </row>
    <row r="39" spans="1:26" x14ac:dyDescent="0.2">
      <c r="A39" s="5" t="s">
        <v>60</v>
      </c>
      <c r="B39" s="5">
        <v>150</v>
      </c>
      <c r="C39" s="5">
        <v>3.8</v>
      </c>
      <c r="D39" s="6">
        <f t="shared" si="0"/>
        <v>5.7</v>
      </c>
    </row>
    <row r="40" spans="1:26" x14ac:dyDescent="0.2">
      <c r="A40" s="5" t="s">
        <v>61</v>
      </c>
      <c r="B40" s="5">
        <v>405</v>
      </c>
      <c r="C40" s="5">
        <v>29.9</v>
      </c>
      <c r="D40" s="6">
        <f t="shared" si="0"/>
        <v>121.095</v>
      </c>
    </row>
    <row r="41" spans="1:26" x14ac:dyDescent="0.2">
      <c r="A41" s="5" t="s">
        <v>62</v>
      </c>
      <c r="B41" s="5">
        <v>758</v>
      </c>
      <c r="C41" s="5">
        <v>18.2</v>
      </c>
      <c r="D41" s="6">
        <f t="shared" si="0"/>
        <v>137.95599999999999</v>
      </c>
    </row>
    <row r="42" spans="1:26" x14ac:dyDescent="0.2">
      <c r="A42" s="5" t="s">
        <v>63</v>
      </c>
      <c r="B42" s="5">
        <v>169</v>
      </c>
      <c r="C42" s="5">
        <v>5.5</v>
      </c>
      <c r="D42" s="6">
        <f t="shared" si="0"/>
        <v>9.2949999999999999</v>
      </c>
    </row>
    <row r="44" spans="1:26" x14ac:dyDescent="0.2">
      <c r="A44" s="2" t="s">
        <v>64</v>
      </c>
      <c r="B44" s="4">
        <f>SUM(B2:B42)</f>
        <v>13445</v>
      </c>
      <c r="C44" s="4"/>
      <c r="D44" s="4">
        <f>SUM(D2:D42)</f>
        <v>1557.0500000000002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6" spans="1:26" x14ac:dyDescent="0.2">
      <c r="A46" s="5" t="s">
        <v>10</v>
      </c>
      <c r="B46" s="5">
        <v>11</v>
      </c>
      <c r="C46" s="5">
        <v>4.9000000000000004</v>
      </c>
      <c r="D46" s="6">
        <f t="shared" ref="D46:D50" si="3">(C46/100)*B46</f>
        <v>0.53900000000000003</v>
      </c>
    </row>
    <row r="47" spans="1:26" x14ac:dyDescent="0.2">
      <c r="A47" s="5" t="s">
        <v>65</v>
      </c>
      <c r="B47" s="5">
        <v>417</v>
      </c>
      <c r="C47" s="5">
        <v>2</v>
      </c>
      <c r="D47" s="6">
        <f t="shared" si="3"/>
        <v>8.34</v>
      </c>
    </row>
    <row r="48" spans="1:26" x14ac:dyDescent="0.2">
      <c r="A48" s="5" t="s">
        <v>66</v>
      </c>
      <c r="B48" s="5">
        <v>71</v>
      </c>
      <c r="C48" s="5">
        <v>3.9</v>
      </c>
      <c r="D48" s="6">
        <f t="shared" si="3"/>
        <v>2.7690000000000001</v>
      </c>
    </row>
    <row r="49" spans="1:4" x14ac:dyDescent="0.2">
      <c r="A49" s="5" t="s">
        <v>67</v>
      </c>
      <c r="B49" s="5">
        <v>143</v>
      </c>
      <c r="C49" s="5">
        <v>2.5</v>
      </c>
      <c r="D49" s="6">
        <f t="shared" si="3"/>
        <v>3.5750000000000002</v>
      </c>
    </row>
    <row r="50" spans="1:4" x14ac:dyDescent="0.2">
      <c r="A50" s="5" t="s">
        <v>68</v>
      </c>
      <c r="B50" s="5">
        <v>157</v>
      </c>
      <c r="C50" s="5">
        <v>6.6</v>
      </c>
      <c r="D50" s="6">
        <f t="shared" si="3"/>
        <v>10.362</v>
      </c>
    </row>
    <row r="52" spans="1:4" x14ac:dyDescent="0.2">
      <c r="A52" s="2" t="s">
        <v>69</v>
      </c>
      <c r="B52" s="4">
        <f>SUM(B46:B50)</f>
        <v>799</v>
      </c>
      <c r="D52" s="4">
        <f>SUM(D46:D50)</f>
        <v>25.585000000000001</v>
      </c>
    </row>
  </sheetData>
  <sheetProtection sheet="1" objects="1" scenarios="1"/>
  <mergeCells count="1">
    <mergeCell ref="F24:Q24"/>
  </mergeCells>
  <conditionalFormatting sqref="G4">
    <cfRule type="cellIs" dxfId="8" priority="1" operator="lessThan">
      <formula>544</formula>
    </cfRule>
  </conditionalFormatting>
  <conditionalFormatting sqref="G6 J6">
    <cfRule type="cellIs" dxfId="7" priority="2" operator="lessThan">
      <formula>17</formula>
    </cfRule>
  </conditionalFormatting>
  <conditionalFormatting sqref="G6 J6">
    <cfRule type="cellIs" dxfId="6" priority="3" operator="greaterThan">
      <formula>17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A58"/>
  <sheetViews>
    <sheetView workbookViewId="0">
      <selection activeCell="D8" sqref="D8"/>
    </sheetView>
  </sheetViews>
  <sheetFormatPr defaultColWidth="14.42578125" defaultRowHeight="15.75" customHeight="1" x14ac:dyDescent="0.2"/>
  <cols>
    <col min="1" max="1" width="17.7109375" customWidth="1"/>
    <col min="2" max="2" width="20.28515625" customWidth="1"/>
    <col min="3" max="3" width="20.140625" customWidth="1"/>
    <col min="4" max="4" width="34.7109375" customWidth="1"/>
    <col min="6" max="6" width="19.85546875" customWidth="1"/>
    <col min="7" max="7" width="33.42578125" customWidth="1"/>
    <col min="8" max="8" width="15" customWidth="1"/>
    <col min="9" max="9" width="42.28515625" customWidth="1"/>
    <col min="10" max="10" width="26.7109375" customWidth="1"/>
    <col min="14" max="14" width="33.5703125" customWidth="1"/>
    <col min="15" max="15" width="21" customWidth="1"/>
    <col min="16" max="16" width="42" customWidth="1"/>
    <col min="17" max="17" width="25.42578125" customWidth="1"/>
  </cols>
  <sheetData>
    <row r="1" spans="1:27" x14ac:dyDescent="0.2">
      <c r="A1" s="1" t="s">
        <v>0</v>
      </c>
      <c r="B1" s="2" t="s">
        <v>1</v>
      </c>
      <c r="C1" s="1" t="s">
        <v>2</v>
      </c>
      <c r="D1" s="3" t="s">
        <v>3</v>
      </c>
      <c r="E1" s="4"/>
      <c r="F1" s="1" t="s">
        <v>4</v>
      </c>
      <c r="G1" s="4"/>
      <c r="H1" s="4"/>
      <c r="I1" s="2" t="s">
        <v>5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x14ac:dyDescent="0.2">
      <c r="A2" s="5" t="s">
        <v>6</v>
      </c>
      <c r="B2" s="5">
        <v>211</v>
      </c>
      <c r="C2" s="5">
        <v>6.7</v>
      </c>
      <c r="D2" s="6">
        <f t="shared" ref="D2:D42" si="0">(C2/100)*B2</f>
        <v>14.137</v>
      </c>
      <c r="F2" s="5">
        <v>8877</v>
      </c>
      <c r="I2" s="5">
        <v>299</v>
      </c>
    </row>
    <row r="3" spans="1:27" x14ac:dyDescent="0.2">
      <c r="A3" s="5" t="s">
        <v>7</v>
      </c>
      <c r="B3" s="5">
        <v>215</v>
      </c>
      <c r="C3" s="5">
        <v>22.5</v>
      </c>
      <c r="D3" s="6">
        <f t="shared" si="0"/>
        <v>48.375</v>
      </c>
      <c r="F3" s="2" t="s">
        <v>8</v>
      </c>
      <c r="G3" s="2" t="s">
        <v>9</v>
      </c>
      <c r="I3" s="2" t="s">
        <v>8</v>
      </c>
      <c r="J3" s="2" t="s">
        <v>9</v>
      </c>
    </row>
    <row r="4" spans="1:27" x14ac:dyDescent="0.2">
      <c r="A4" s="5" t="s">
        <v>10</v>
      </c>
      <c r="B4" s="5">
        <v>224</v>
      </c>
      <c r="C4" s="5">
        <v>14.5</v>
      </c>
      <c r="D4" s="6">
        <f t="shared" si="0"/>
        <v>32.479999999999997</v>
      </c>
      <c r="F4" s="5">
        <v>1420.32</v>
      </c>
      <c r="G4" s="7">
        <f>D44</f>
        <v>1075.5100000000002</v>
      </c>
      <c r="I4" s="5">
        <v>26.91</v>
      </c>
      <c r="J4" s="8">
        <v>12.218999999999999</v>
      </c>
    </row>
    <row r="5" spans="1:27" x14ac:dyDescent="0.2">
      <c r="A5" s="5" t="s">
        <v>11</v>
      </c>
      <c r="B5" s="5">
        <v>87</v>
      </c>
      <c r="C5" s="5">
        <v>9.6999999999999993</v>
      </c>
      <c r="D5" s="6">
        <f t="shared" si="0"/>
        <v>8.4389999999999983</v>
      </c>
      <c r="F5" s="2" t="s">
        <v>12</v>
      </c>
      <c r="G5" s="2" t="s">
        <v>13</v>
      </c>
      <c r="I5" s="2" t="s">
        <v>12</v>
      </c>
      <c r="J5" s="2" t="s">
        <v>13</v>
      </c>
    </row>
    <row r="6" spans="1:27" x14ac:dyDescent="0.2">
      <c r="A6" s="5" t="s">
        <v>14</v>
      </c>
      <c r="B6" s="5">
        <v>96</v>
      </c>
      <c r="C6" s="5">
        <v>3.1</v>
      </c>
      <c r="D6" s="6">
        <f t="shared" si="0"/>
        <v>2.976</v>
      </c>
      <c r="F6" s="5">
        <v>16</v>
      </c>
      <c r="G6" s="6">
        <f>(G4/F2)*100</f>
        <v>12.115692238368821</v>
      </c>
      <c r="I6" s="5">
        <v>9</v>
      </c>
      <c r="J6" s="6">
        <f>(J4/I2)*100</f>
        <v>4.086622073578595</v>
      </c>
    </row>
    <row r="7" spans="1:27" x14ac:dyDescent="0.2">
      <c r="A7" s="5" t="s">
        <v>15</v>
      </c>
      <c r="B7" s="5">
        <v>37</v>
      </c>
      <c r="C7" s="5">
        <v>40.200000000000003</v>
      </c>
      <c r="D7" s="6">
        <f t="shared" si="0"/>
        <v>14.874000000000001</v>
      </c>
    </row>
    <row r="8" spans="1:27" x14ac:dyDescent="0.2">
      <c r="A8" s="5" t="s">
        <v>16</v>
      </c>
      <c r="B8" s="5">
        <v>223</v>
      </c>
      <c r="C8" s="5">
        <v>5.5</v>
      </c>
      <c r="D8" s="6">
        <f t="shared" si="0"/>
        <v>12.265000000000001</v>
      </c>
    </row>
    <row r="9" spans="1:27" x14ac:dyDescent="0.2">
      <c r="A9" s="5" t="s">
        <v>17</v>
      </c>
      <c r="B9" s="5">
        <v>107</v>
      </c>
      <c r="C9" s="5">
        <v>1.5</v>
      </c>
      <c r="D9" s="6">
        <f t="shared" si="0"/>
        <v>1.605</v>
      </c>
    </row>
    <row r="10" spans="1:27" x14ac:dyDescent="0.2">
      <c r="A10" s="5" t="s">
        <v>18</v>
      </c>
      <c r="B10" s="5">
        <v>128</v>
      </c>
      <c r="C10" s="5">
        <v>6.7</v>
      </c>
      <c r="D10" s="6">
        <f t="shared" si="0"/>
        <v>8.5760000000000005</v>
      </c>
    </row>
    <row r="11" spans="1:27" x14ac:dyDescent="0.2">
      <c r="A11" s="5" t="s">
        <v>19</v>
      </c>
      <c r="B11" s="5">
        <v>510</v>
      </c>
      <c r="C11" s="5">
        <v>2.5</v>
      </c>
      <c r="D11" s="6">
        <f t="shared" si="0"/>
        <v>12.75</v>
      </c>
      <c r="F11" s="9"/>
    </row>
    <row r="12" spans="1:27" x14ac:dyDescent="0.2">
      <c r="A12" s="5" t="s">
        <v>20</v>
      </c>
      <c r="B12" s="5">
        <v>116</v>
      </c>
      <c r="C12" s="5">
        <v>4</v>
      </c>
      <c r="D12" s="6">
        <f t="shared" si="0"/>
        <v>4.6399999999999997</v>
      </c>
    </row>
    <row r="13" spans="1:27" x14ac:dyDescent="0.2">
      <c r="A13" s="5" t="s">
        <v>21</v>
      </c>
      <c r="B13" s="5">
        <v>94</v>
      </c>
      <c r="C13" s="5">
        <v>2.2000000000000002</v>
      </c>
      <c r="D13" s="6">
        <f t="shared" si="0"/>
        <v>2.0680000000000001</v>
      </c>
      <c r="F13" s="10"/>
      <c r="G13" s="11" t="s">
        <v>22</v>
      </c>
      <c r="H13" s="11" t="s">
        <v>23</v>
      </c>
      <c r="I13" s="11" t="s">
        <v>26</v>
      </c>
      <c r="J13" s="12" t="s">
        <v>24</v>
      </c>
      <c r="K13" s="14"/>
      <c r="L13" s="14"/>
      <c r="M13" s="14"/>
      <c r="N13" s="16" t="s">
        <v>22</v>
      </c>
      <c r="O13" s="16" t="s">
        <v>23</v>
      </c>
      <c r="P13" s="16" t="s">
        <v>26</v>
      </c>
      <c r="Q13" s="19" t="s">
        <v>28</v>
      </c>
      <c r="R13" s="14"/>
    </row>
    <row r="14" spans="1:27" x14ac:dyDescent="0.2">
      <c r="A14" s="5" t="s">
        <v>25</v>
      </c>
      <c r="B14" s="5">
        <v>111</v>
      </c>
      <c r="C14" s="5">
        <v>6.8</v>
      </c>
      <c r="D14" s="6">
        <f t="shared" si="0"/>
        <v>7.5480000000000009</v>
      </c>
      <c r="F14" s="15"/>
      <c r="G14" s="17"/>
      <c r="H14" s="18">
        <v>8877</v>
      </c>
      <c r="I14" s="21">
        <f>H14-(H14*G16/100)</f>
        <v>6657.75</v>
      </c>
      <c r="J14" s="10"/>
      <c r="K14" s="14"/>
      <c r="L14" s="14"/>
      <c r="N14" s="22"/>
      <c r="O14" s="24">
        <v>299</v>
      </c>
      <c r="P14" s="26">
        <f>O14-(O14*N16/100)</f>
        <v>251.16</v>
      </c>
      <c r="Q14" s="14"/>
      <c r="R14" s="14"/>
    </row>
    <row r="15" spans="1:27" x14ac:dyDescent="0.2">
      <c r="A15" s="5" t="s">
        <v>29</v>
      </c>
      <c r="B15" s="5">
        <v>162</v>
      </c>
      <c r="C15" s="5">
        <v>4.5999999999999996</v>
      </c>
      <c r="D15" s="6">
        <f t="shared" si="0"/>
        <v>7.452</v>
      </c>
      <c r="F15" s="15" t="s">
        <v>30</v>
      </c>
      <c r="G15" s="23">
        <v>58</v>
      </c>
      <c r="H15" s="25">
        <f t="shared" ref="H15:H22" si="1">ROUND((G15*$H$14)/100,0)</f>
        <v>5149</v>
      </c>
      <c r="I15" s="27">
        <f>100*(H15/I14)</f>
        <v>77.338440163718971</v>
      </c>
      <c r="J15" s="21">
        <v>6865</v>
      </c>
      <c r="K15" s="14"/>
      <c r="L15" s="14"/>
      <c r="M15" s="28" t="s">
        <v>30</v>
      </c>
      <c r="N15" s="29">
        <v>75</v>
      </c>
      <c r="O15" s="30">
        <f t="shared" ref="O15:O17" si="2">ROUND((N15*$O$14)/100,0)</f>
        <v>224</v>
      </c>
      <c r="P15" s="31">
        <f>100*(O15/P14)</f>
        <v>89.186176142697889</v>
      </c>
      <c r="Q15" s="31">
        <v>266</v>
      </c>
      <c r="R15" s="14"/>
    </row>
    <row r="16" spans="1:27" x14ac:dyDescent="0.2">
      <c r="A16" s="5" t="s">
        <v>31</v>
      </c>
      <c r="B16" s="5">
        <v>171</v>
      </c>
      <c r="C16" s="5">
        <v>16.2</v>
      </c>
      <c r="D16" s="6">
        <f t="shared" si="0"/>
        <v>27.702000000000002</v>
      </c>
      <c r="F16" s="15" t="s">
        <v>32</v>
      </c>
      <c r="G16" s="23">
        <v>25</v>
      </c>
      <c r="H16" s="25">
        <f t="shared" si="1"/>
        <v>2219</v>
      </c>
      <c r="I16" s="27" t="s">
        <v>33</v>
      </c>
      <c r="J16" s="17"/>
      <c r="K16" s="14"/>
      <c r="L16" s="14"/>
      <c r="M16" s="28" t="s">
        <v>32</v>
      </c>
      <c r="N16" s="29">
        <v>16</v>
      </c>
      <c r="O16" s="30">
        <f t="shared" si="2"/>
        <v>48</v>
      </c>
      <c r="P16" s="31" t="s">
        <v>33</v>
      </c>
      <c r="Q16" s="22"/>
      <c r="R16" s="14"/>
    </row>
    <row r="17" spans="1:18" x14ac:dyDescent="0.2">
      <c r="A17" s="5" t="s">
        <v>34</v>
      </c>
      <c r="B17" s="5">
        <v>197</v>
      </c>
      <c r="C17" s="5">
        <v>6.7</v>
      </c>
      <c r="D17" s="6">
        <f t="shared" si="0"/>
        <v>13.199000000000002</v>
      </c>
      <c r="F17" s="15" t="s">
        <v>35</v>
      </c>
      <c r="G17" s="23">
        <v>16</v>
      </c>
      <c r="H17" s="25">
        <f t="shared" si="1"/>
        <v>1420</v>
      </c>
      <c r="I17" s="27">
        <f t="shared" ref="I17:I19" si="3">100*(H17/$I$14)</f>
        <v>21.328526904735085</v>
      </c>
      <c r="J17" s="21">
        <v>1893</v>
      </c>
      <c r="K17" s="14"/>
      <c r="L17" s="14"/>
      <c r="M17" s="28" t="s">
        <v>35</v>
      </c>
      <c r="N17" s="29">
        <v>9</v>
      </c>
      <c r="O17" s="30">
        <f t="shared" si="2"/>
        <v>27</v>
      </c>
      <c r="P17" s="31">
        <f>100*(O17/$P$14)</f>
        <v>10.750119445771618</v>
      </c>
      <c r="Q17" s="31">
        <v>32</v>
      </c>
      <c r="R17" s="14"/>
    </row>
    <row r="18" spans="1:18" x14ac:dyDescent="0.2">
      <c r="A18" s="5" t="s">
        <v>36</v>
      </c>
      <c r="B18" s="5">
        <v>189</v>
      </c>
      <c r="C18" s="5">
        <v>12.4</v>
      </c>
      <c r="D18" s="6">
        <f t="shared" si="0"/>
        <v>23.436</v>
      </c>
      <c r="F18" s="15"/>
      <c r="G18" s="23">
        <v>0</v>
      </c>
      <c r="H18" s="25">
        <f t="shared" si="1"/>
        <v>0</v>
      </c>
      <c r="I18" s="27">
        <f t="shared" si="3"/>
        <v>0</v>
      </c>
      <c r="J18" s="27">
        <v>0</v>
      </c>
      <c r="K18" s="31"/>
      <c r="L18" s="31"/>
      <c r="M18" s="28"/>
      <c r="N18" s="29">
        <v>0</v>
      </c>
      <c r="O18" s="30">
        <f t="shared" ref="O18:O21" si="4">ROUND((N18*$H$14)/100,0)</f>
        <v>0</v>
      </c>
      <c r="P18" s="31">
        <f t="shared" ref="P18:P19" si="5">100*(O18/$I$14)</f>
        <v>0</v>
      </c>
      <c r="Q18" s="31">
        <v>0</v>
      </c>
      <c r="R18" s="14"/>
    </row>
    <row r="19" spans="1:18" x14ac:dyDescent="0.2">
      <c r="A19" s="5" t="s">
        <v>37</v>
      </c>
      <c r="B19" s="5">
        <v>76</v>
      </c>
      <c r="C19" s="5">
        <v>3.5</v>
      </c>
      <c r="D19" s="6">
        <f t="shared" si="0"/>
        <v>2.66</v>
      </c>
      <c r="F19" s="15"/>
      <c r="G19" s="23">
        <v>0</v>
      </c>
      <c r="H19" s="25">
        <f t="shared" si="1"/>
        <v>0</v>
      </c>
      <c r="I19" s="27">
        <f t="shared" si="3"/>
        <v>0</v>
      </c>
      <c r="J19" s="27">
        <v>0</v>
      </c>
      <c r="K19" s="14"/>
      <c r="L19" s="14"/>
      <c r="M19" s="28"/>
      <c r="N19" s="29">
        <v>0</v>
      </c>
      <c r="O19" s="30">
        <f t="shared" si="4"/>
        <v>0</v>
      </c>
      <c r="P19" s="31">
        <f t="shared" si="5"/>
        <v>0</v>
      </c>
      <c r="Q19" s="31">
        <v>0</v>
      </c>
      <c r="R19" s="14"/>
    </row>
    <row r="20" spans="1:18" x14ac:dyDescent="0.2">
      <c r="A20" s="5" t="s">
        <v>38</v>
      </c>
      <c r="B20" s="5">
        <v>105</v>
      </c>
      <c r="C20" s="5">
        <v>6.9</v>
      </c>
      <c r="D20" s="6">
        <f t="shared" si="0"/>
        <v>7.245000000000001</v>
      </c>
      <c r="F20" s="15" t="s">
        <v>39</v>
      </c>
      <c r="G20" s="27">
        <v>0</v>
      </c>
      <c r="H20" s="25">
        <f t="shared" si="1"/>
        <v>0</v>
      </c>
      <c r="I20" s="27">
        <f>SUM(I15,I17,I18,I19)</f>
        <v>98.666967068454056</v>
      </c>
      <c r="J20" s="27">
        <v>0</v>
      </c>
      <c r="K20" s="14"/>
      <c r="L20" s="14"/>
      <c r="M20" s="28" t="s">
        <v>39</v>
      </c>
      <c r="N20" s="31">
        <v>0</v>
      </c>
      <c r="O20" s="30">
        <f t="shared" si="4"/>
        <v>0</v>
      </c>
      <c r="P20" s="31">
        <f>SUM(P15,P17,P18,P19)</f>
        <v>99.936295588469505</v>
      </c>
      <c r="Q20" s="31">
        <v>0</v>
      </c>
      <c r="R20" s="14"/>
    </row>
    <row r="21" spans="1:18" x14ac:dyDescent="0.2">
      <c r="A21" s="5" t="s">
        <v>40</v>
      </c>
      <c r="B21" s="5">
        <v>633</v>
      </c>
      <c r="C21" s="5">
        <v>9.6</v>
      </c>
      <c r="D21" s="6">
        <f t="shared" si="0"/>
        <v>60.768000000000001</v>
      </c>
      <c r="F21" s="15" t="s">
        <v>41</v>
      </c>
      <c r="G21" s="27">
        <v>0</v>
      </c>
      <c r="H21" s="25">
        <f t="shared" si="1"/>
        <v>0</v>
      </c>
      <c r="I21" s="10"/>
      <c r="J21" s="17"/>
      <c r="K21" s="14"/>
      <c r="L21" s="14"/>
      <c r="M21" s="28" t="s">
        <v>41</v>
      </c>
      <c r="N21" s="31">
        <v>0</v>
      </c>
      <c r="O21" s="30">
        <f t="shared" si="4"/>
        <v>0</v>
      </c>
      <c r="P21" s="14"/>
      <c r="Q21" s="22"/>
      <c r="R21" s="14"/>
    </row>
    <row r="22" spans="1:18" x14ac:dyDescent="0.2">
      <c r="A22" s="5" t="s">
        <v>42</v>
      </c>
      <c r="B22" s="5">
        <v>230</v>
      </c>
      <c r="C22" s="5">
        <v>21.6</v>
      </c>
      <c r="D22" s="6">
        <f t="shared" si="0"/>
        <v>49.680000000000007</v>
      </c>
      <c r="F22" s="15" t="s">
        <v>43</v>
      </c>
      <c r="G22" s="27">
        <v>99</v>
      </c>
      <c r="H22" s="25">
        <f t="shared" si="1"/>
        <v>8788</v>
      </c>
      <c r="I22" s="10"/>
      <c r="J22" s="27">
        <v>0</v>
      </c>
      <c r="K22" s="14"/>
      <c r="L22" s="14"/>
      <c r="M22" s="28" t="s">
        <v>43</v>
      </c>
      <c r="N22" s="31">
        <v>100</v>
      </c>
      <c r="O22" s="30">
        <f>ROUND((N22*$O$14)/100,0)</f>
        <v>299</v>
      </c>
      <c r="P22" s="14"/>
      <c r="Q22" s="31">
        <v>0</v>
      </c>
      <c r="R22" s="14"/>
    </row>
    <row r="23" spans="1:18" x14ac:dyDescent="0.2">
      <c r="A23" s="5" t="s">
        <v>44</v>
      </c>
      <c r="B23" s="5">
        <v>124</v>
      </c>
      <c r="C23" s="5">
        <v>2.4</v>
      </c>
      <c r="D23" s="6">
        <f t="shared" si="0"/>
        <v>2.976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x14ac:dyDescent="0.2">
      <c r="A24" s="5" t="s">
        <v>45</v>
      </c>
      <c r="B24" s="5">
        <v>217</v>
      </c>
      <c r="C24" s="5">
        <v>5.5</v>
      </c>
      <c r="D24" s="6">
        <f t="shared" si="0"/>
        <v>11.935</v>
      </c>
      <c r="J24" s="36"/>
      <c r="K24" s="36"/>
      <c r="L24" s="36"/>
      <c r="Q24" s="36"/>
      <c r="R24" s="36"/>
    </row>
    <row r="25" spans="1:18" x14ac:dyDescent="0.2">
      <c r="A25" s="5" t="s">
        <v>46</v>
      </c>
      <c r="B25" s="5">
        <v>634</v>
      </c>
      <c r="C25" s="5">
        <v>40.200000000000003</v>
      </c>
      <c r="D25" s="6">
        <f t="shared" si="0"/>
        <v>254.86800000000002</v>
      </c>
      <c r="F25" s="14"/>
      <c r="G25" s="16"/>
      <c r="H25" s="32"/>
      <c r="I25" s="14"/>
      <c r="J25" s="14"/>
      <c r="K25" s="14"/>
      <c r="L25" s="14"/>
      <c r="M25" s="14"/>
      <c r="N25" s="16"/>
      <c r="O25" s="32"/>
      <c r="P25" s="14"/>
      <c r="Q25" s="14"/>
      <c r="R25" s="14"/>
    </row>
    <row r="26" spans="1:18" x14ac:dyDescent="0.2">
      <c r="A26" s="5" t="s">
        <v>47</v>
      </c>
      <c r="B26" s="5">
        <v>14</v>
      </c>
      <c r="C26" s="5">
        <v>14.5</v>
      </c>
      <c r="D26" s="6">
        <f t="shared" si="0"/>
        <v>2.0299999999999998</v>
      </c>
      <c r="F26" s="28"/>
      <c r="G26" s="33"/>
      <c r="H26" s="32"/>
      <c r="I26" s="14"/>
      <c r="J26" s="14"/>
      <c r="K26" s="14"/>
      <c r="L26" s="14"/>
      <c r="M26" s="28"/>
      <c r="N26" s="33"/>
      <c r="O26" s="32"/>
      <c r="P26" s="14"/>
      <c r="Q26" s="14"/>
      <c r="R26" s="14"/>
    </row>
    <row r="27" spans="1:18" x14ac:dyDescent="0.2">
      <c r="A27" s="5" t="s">
        <v>48</v>
      </c>
      <c r="B27" s="5">
        <v>227</v>
      </c>
      <c r="C27" s="5">
        <v>3.5</v>
      </c>
      <c r="D27" s="6">
        <f t="shared" si="0"/>
        <v>7.9450000000000012</v>
      </c>
      <c r="F27" s="28"/>
      <c r="G27" s="33"/>
      <c r="H27" s="32"/>
      <c r="I27" s="14"/>
      <c r="J27" s="14"/>
      <c r="K27" s="14"/>
      <c r="L27" s="14"/>
      <c r="M27" s="28"/>
      <c r="N27" s="33"/>
      <c r="O27" s="32"/>
      <c r="P27" s="14"/>
      <c r="Q27" s="14"/>
      <c r="R27" s="14"/>
    </row>
    <row r="28" spans="1:18" x14ac:dyDescent="0.2">
      <c r="A28" s="5" t="s">
        <v>49</v>
      </c>
      <c r="B28" s="5">
        <v>458</v>
      </c>
      <c r="C28" s="5">
        <v>3.4</v>
      </c>
      <c r="D28" s="6">
        <f t="shared" si="0"/>
        <v>15.572000000000001</v>
      </c>
      <c r="F28" s="28"/>
      <c r="G28" s="33"/>
      <c r="H28" s="14"/>
      <c r="I28" s="14"/>
      <c r="J28" s="14"/>
      <c r="K28" s="14"/>
      <c r="L28" s="14"/>
      <c r="M28" s="28"/>
      <c r="N28" s="33"/>
      <c r="O28" s="14"/>
      <c r="P28" s="14"/>
      <c r="Q28" s="14"/>
      <c r="R28" s="14"/>
    </row>
    <row r="29" spans="1:18" x14ac:dyDescent="0.2">
      <c r="A29" s="5" t="s">
        <v>50</v>
      </c>
      <c r="B29" s="5">
        <v>198</v>
      </c>
      <c r="C29" s="5">
        <v>8.5</v>
      </c>
      <c r="D29" s="6">
        <f t="shared" si="0"/>
        <v>16.830000000000002</v>
      </c>
      <c r="F29" s="28"/>
      <c r="G29" s="33"/>
      <c r="H29" s="14"/>
      <c r="I29" s="14"/>
      <c r="J29" s="14"/>
      <c r="K29" s="14"/>
      <c r="L29" s="14"/>
      <c r="M29" s="28"/>
      <c r="N29" s="33"/>
      <c r="O29" s="14"/>
      <c r="P29" s="14"/>
      <c r="Q29" s="14"/>
      <c r="R29" s="14"/>
    </row>
    <row r="30" spans="1:18" x14ac:dyDescent="0.2">
      <c r="A30" s="5" t="s">
        <v>51</v>
      </c>
      <c r="B30" s="5">
        <v>150</v>
      </c>
      <c r="C30" s="5">
        <v>5.4</v>
      </c>
      <c r="D30" s="6">
        <f t="shared" si="0"/>
        <v>8.1000000000000014</v>
      </c>
      <c r="F30" s="28"/>
      <c r="G30" s="35"/>
      <c r="H30" s="14"/>
      <c r="I30" s="14"/>
      <c r="J30" s="14"/>
      <c r="K30" s="14"/>
      <c r="L30" s="14"/>
      <c r="M30" s="28"/>
      <c r="N30" s="35"/>
      <c r="O30" s="14"/>
      <c r="P30" s="14"/>
      <c r="Q30" s="14"/>
      <c r="R30" s="14"/>
    </row>
    <row r="31" spans="1:18" x14ac:dyDescent="0.2">
      <c r="A31" s="5" t="s">
        <v>52</v>
      </c>
      <c r="B31" s="5">
        <v>89</v>
      </c>
      <c r="C31" s="5">
        <v>11.2</v>
      </c>
      <c r="D31" s="6">
        <f t="shared" si="0"/>
        <v>9.9679999999999982</v>
      </c>
    </row>
    <row r="32" spans="1:18" x14ac:dyDescent="0.2">
      <c r="A32" s="5" t="s">
        <v>53</v>
      </c>
      <c r="B32" s="5">
        <v>258</v>
      </c>
      <c r="C32" s="5">
        <v>9.4</v>
      </c>
      <c r="D32" s="6">
        <f t="shared" si="0"/>
        <v>24.251999999999999</v>
      </c>
    </row>
    <row r="33" spans="1:27" x14ac:dyDescent="0.2">
      <c r="A33" s="5" t="s">
        <v>54</v>
      </c>
      <c r="B33" s="5">
        <v>28</v>
      </c>
      <c r="C33" s="5">
        <v>5.9</v>
      </c>
      <c r="D33" s="6">
        <f t="shared" si="0"/>
        <v>1.6520000000000001</v>
      </c>
    </row>
    <row r="34" spans="1:27" x14ac:dyDescent="0.2">
      <c r="A34" s="5" t="s">
        <v>55</v>
      </c>
      <c r="B34" s="5">
        <v>187</v>
      </c>
      <c r="C34" s="5">
        <v>4.8</v>
      </c>
      <c r="D34" s="6">
        <f t="shared" si="0"/>
        <v>8.9760000000000009</v>
      </c>
    </row>
    <row r="35" spans="1:27" x14ac:dyDescent="0.2">
      <c r="A35" s="5" t="s">
        <v>56</v>
      </c>
      <c r="B35" s="5">
        <v>346</v>
      </c>
      <c r="C35" s="5">
        <v>9.6</v>
      </c>
      <c r="D35" s="6">
        <f t="shared" si="0"/>
        <v>33.216000000000001</v>
      </c>
    </row>
    <row r="36" spans="1:27" x14ac:dyDescent="0.2">
      <c r="A36" s="5" t="s">
        <v>57</v>
      </c>
      <c r="B36" s="5">
        <v>348</v>
      </c>
      <c r="C36" s="5">
        <v>6.3</v>
      </c>
      <c r="D36" s="6">
        <f t="shared" si="0"/>
        <v>21.923999999999999</v>
      </c>
    </row>
    <row r="37" spans="1:27" x14ac:dyDescent="0.2">
      <c r="A37" s="5" t="s">
        <v>58</v>
      </c>
      <c r="B37" s="5">
        <v>649</v>
      </c>
      <c r="C37" s="5">
        <v>15.4</v>
      </c>
      <c r="D37" s="6">
        <f t="shared" si="0"/>
        <v>99.945999999999998</v>
      </c>
    </row>
    <row r="38" spans="1:27" x14ac:dyDescent="0.2">
      <c r="A38" s="5" t="s">
        <v>59</v>
      </c>
      <c r="B38" s="5">
        <v>22</v>
      </c>
      <c r="C38" s="5">
        <v>7.3</v>
      </c>
      <c r="D38" s="6">
        <f t="shared" si="0"/>
        <v>1.6059999999999999</v>
      </c>
    </row>
    <row r="39" spans="1:27" x14ac:dyDescent="0.2">
      <c r="A39" s="5" t="s">
        <v>60</v>
      </c>
      <c r="B39" s="5">
        <v>87</v>
      </c>
      <c r="C39" s="5">
        <v>3.8</v>
      </c>
      <c r="D39" s="6">
        <f t="shared" si="0"/>
        <v>3.306</v>
      </c>
    </row>
    <row r="40" spans="1:27" x14ac:dyDescent="0.2">
      <c r="A40" s="5" t="s">
        <v>61</v>
      </c>
      <c r="B40" s="5">
        <v>322</v>
      </c>
      <c r="C40" s="5">
        <v>29.9</v>
      </c>
      <c r="D40" s="6">
        <f t="shared" si="0"/>
        <v>96.277999999999992</v>
      </c>
    </row>
    <row r="41" spans="1:27" x14ac:dyDescent="0.2">
      <c r="A41" s="5" t="s">
        <v>62</v>
      </c>
      <c r="B41" s="5">
        <v>460</v>
      </c>
      <c r="C41" s="5">
        <v>18.2</v>
      </c>
      <c r="D41" s="6">
        <f t="shared" si="0"/>
        <v>83.72</v>
      </c>
    </row>
    <row r="42" spans="1:27" x14ac:dyDescent="0.2">
      <c r="A42" s="5" t="s">
        <v>63</v>
      </c>
      <c r="B42" s="5">
        <v>137</v>
      </c>
      <c r="C42" s="5">
        <v>5.5</v>
      </c>
      <c r="D42" s="6">
        <f t="shared" si="0"/>
        <v>7.5350000000000001</v>
      </c>
    </row>
    <row r="44" spans="1:27" x14ac:dyDescent="0.2">
      <c r="A44" s="2" t="s">
        <v>64</v>
      </c>
      <c r="B44" s="4">
        <f>SUM(B2:B42)</f>
        <v>8877</v>
      </c>
      <c r="C44" s="4"/>
      <c r="D44" s="4">
        <f>SUM(D2:D42)</f>
        <v>1075.5100000000002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6" spans="1:27" x14ac:dyDescent="0.2">
      <c r="A46" s="5" t="s">
        <v>65</v>
      </c>
      <c r="B46" s="5">
        <v>64</v>
      </c>
      <c r="C46" s="5">
        <v>2</v>
      </c>
      <c r="D46" s="6">
        <f>(C46/100)*B46</f>
        <v>1.28</v>
      </c>
    </row>
    <row r="47" spans="1:27" x14ac:dyDescent="0.2">
      <c r="A47" s="5" t="s">
        <v>66</v>
      </c>
      <c r="B47" s="5">
        <v>63</v>
      </c>
      <c r="C47" s="5">
        <v>3.9</v>
      </c>
      <c r="D47" s="6">
        <f t="shared" ref="D47:D49" si="6">(B47/100)*C47</f>
        <v>2.4569999999999999</v>
      </c>
    </row>
    <row r="48" spans="1:27" x14ac:dyDescent="0.2">
      <c r="A48" s="5" t="s">
        <v>67</v>
      </c>
      <c r="B48" s="5">
        <v>70</v>
      </c>
      <c r="C48" s="5">
        <v>2.5</v>
      </c>
      <c r="D48" s="6">
        <f t="shared" si="6"/>
        <v>1.75</v>
      </c>
    </row>
    <row r="49" spans="1:4" x14ac:dyDescent="0.2">
      <c r="A49" s="5" t="s">
        <v>68</v>
      </c>
      <c r="B49" s="5">
        <v>102</v>
      </c>
      <c r="C49" s="5">
        <v>6.6</v>
      </c>
      <c r="D49" s="6">
        <f t="shared" si="6"/>
        <v>6.7319999999999993</v>
      </c>
    </row>
    <row r="51" spans="1:4" x14ac:dyDescent="0.2">
      <c r="A51" s="2" t="s">
        <v>69</v>
      </c>
      <c r="B51" s="4">
        <f>SUM(B46:B49)</f>
        <v>299</v>
      </c>
      <c r="D51" s="4">
        <f>SUM(D46:D49)</f>
        <v>12.218999999999999</v>
      </c>
    </row>
    <row r="58" spans="1:4" x14ac:dyDescent="0.2">
      <c r="A58" s="2"/>
      <c r="B58" s="4"/>
      <c r="D58" s="4"/>
    </row>
  </sheetData>
  <sheetProtection sheet="1" objects="1" scenarios="1"/>
  <conditionalFormatting sqref="G6 J6">
    <cfRule type="cellIs" dxfId="5" priority="1" operator="lessThan">
      <formula>17</formula>
    </cfRule>
  </conditionalFormatting>
  <conditionalFormatting sqref="G6 J6">
    <cfRule type="cellIs" dxfId="4" priority="2" operator="greaterThan">
      <formula>17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Z44"/>
  <sheetViews>
    <sheetView tabSelected="1" workbookViewId="0"/>
  </sheetViews>
  <sheetFormatPr defaultColWidth="14.42578125" defaultRowHeight="15.75" customHeight="1" x14ac:dyDescent="0.2"/>
  <cols>
    <col min="1" max="1" width="17.7109375" customWidth="1"/>
    <col min="2" max="3" width="20.28515625" customWidth="1"/>
    <col min="4" max="4" width="41.85546875" customWidth="1"/>
    <col min="6" max="6" width="20" customWidth="1"/>
    <col min="7" max="7" width="31.85546875" customWidth="1"/>
    <col min="8" max="8" width="17.5703125" customWidth="1"/>
    <col min="9" max="9" width="42.7109375" customWidth="1"/>
    <col min="10" max="10" width="24.5703125" customWidth="1"/>
  </cols>
  <sheetData>
    <row r="1" spans="1:26" x14ac:dyDescent="0.2">
      <c r="A1" s="1" t="s">
        <v>0</v>
      </c>
      <c r="B1" s="2" t="s">
        <v>1</v>
      </c>
      <c r="C1" s="1" t="s">
        <v>2</v>
      </c>
      <c r="D1" s="3" t="s">
        <v>3</v>
      </c>
      <c r="E1" s="4"/>
      <c r="F1" s="1" t="s">
        <v>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">
      <c r="A2" s="5" t="s">
        <v>6</v>
      </c>
      <c r="B2" s="5">
        <v>89</v>
      </c>
      <c r="C2" s="5">
        <v>6.7</v>
      </c>
      <c r="D2" s="6">
        <f t="shared" ref="D2:D42" si="0">(C2/100)*B2</f>
        <v>5.9630000000000001</v>
      </c>
      <c r="F2" s="5">
        <v>3202</v>
      </c>
    </row>
    <row r="3" spans="1:26" x14ac:dyDescent="0.2">
      <c r="A3" s="5" t="s">
        <v>7</v>
      </c>
      <c r="B3" s="5">
        <v>63</v>
      </c>
      <c r="C3" s="5">
        <v>22.5</v>
      </c>
      <c r="D3" s="6">
        <f t="shared" si="0"/>
        <v>14.175000000000001</v>
      </c>
      <c r="F3" s="2" t="s">
        <v>8</v>
      </c>
      <c r="G3" s="2" t="s">
        <v>9</v>
      </c>
    </row>
    <row r="4" spans="1:26" x14ac:dyDescent="0.2">
      <c r="A4" s="5" t="s">
        <v>10</v>
      </c>
      <c r="B4" s="5">
        <v>148</v>
      </c>
      <c r="C4" s="5">
        <v>14.5</v>
      </c>
      <c r="D4" s="6">
        <f t="shared" si="0"/>
        <v>21.459999999999997</v>
      </c>
      <c r="F4" s="5">
        <v>512.32000000000005</v>
      </c>
      <c r="G4" s="6">
        <f>D44</f>
        <v>340.601</v>
      </c>
    </row>
    <row r="5" spans="1:26" x14ac:dyDescent="0.2">
      <c r="A5" s="5" t="s">
        <v>11</v>
      </c>
      <c r="B5" s="5">
        <v>27</v>
      </c>
      <c r="C5" s="5">
        <v>9.6999999999999993</v>
      </c>
      <c r="D5" s="6">
        <f t="shared" si="0"/>
        <v>2.6189999999999998</v>
      </c>
      <c r="F5" s="2" t="s">
        <v>12</v>
      </c>
      <c r="G5" s="2" t="s">
        <v>13</v>
      </c>
    </row>
    <row r="6" spans="1:26" x14ac:dyDescent="0.2">
      <c r="A6" s="5" t="s">
        <v>14</v>
      </c>
      <c r="B6" s="5">
        <v>17</v>
      </c>
      <c r="C6" s="5">
        <v>3.1</v>
      </c>
      <c r="D6" s="6">
        <f t="shared" si="0"/>
        <v>0.52700000000000002</v>
      </c>
      <c r="F6" s="5">
        <v>16</v>
      </c>
      <c r="G6" s="6">
        <f>(G4/F2)*100</f>
        <v>10.637133041848843</v>
      </c>
    </row>
    <row r="7" spans="1:26" x14ac:dyDescent="0.2">
      <c r="A7" s="5" t="s">
        <v>15</v>
      </c>
      <c r="B7" s="5">
        <v>0</v>
      </c>
      <c r="C7" s="5">
        <v>40.200000000000003</v>
      </c>
      <c r="D7" s="6">
        <f t="shared" si="0"/>
        <v>0</v>
      </c>
    </row>
    <row r="8" spans="1:26" x14ac:dyDescent="0.2">
      <c r="A8" s="5" t="s">
        <v>16</v>
      </c>
      <c r="B8" s="5">
        <v>91</v>
      </c>
      <c r="C8" s="5">
        <v>5.5</v>
      </c>
      <c r="D8" s="6">
        <f t="shared" si="0"/>
        <v>5.0049999999999999</v>
      </c>
    </row>
    <row r="9" spans="1:26" x14ac:dyDescent="0.2">
      <c r="A9" s="5" t="s">
        <v>17</v>
      </c>
      <c r="B9" s="5">
        <v>40</v>
      </c>
      <c r="C9" s="5">
        <v>1.5</v>
      </c>
      <c r="D9" s="6">
        <f t="shared" si="0"/>
        <v>0.6</v>
      </c>
    </row>
    <row r="10" spans="1:26" x14ac:dyDescent="0.2">
      <c r="A10" s="5" t="s">
        <v>18</v>
      </c>
      <c r="B10" s="5">
        <v>61</v>
      </c>
      <c r="C10" s="5">
        <v>6.7</v>
      </c>
      <c r="D10" s="6">
        <f t="shared" si="0"/>
        <v>4.0870000000000006</v>
      </c>
    </row>
    <row r="11" spans="1:26" x14ac:dyDescent="0.2">
      <c r="A11" s="5" t="s">
        <v>19</v>
      </c>
      <c r="B11" s="5">
        <v>169</v>
      </c>
      <c r="C11" s="5">
        <v>2.5</v>
      </c>
      <c r="D11" s="6">
        <f t="shared" si="0"/>
        <v>4.2250000000000005</v>
      </c>
      <c r="F11" s="9"/>
    </row>
    <row r="12" spans="1:26" x14ac:dyDescent="0.2">
      <c r="A12" s="5" t="s">
        <v>20</v>
      </c>
      <c r="B12" s="5">
        <v>23</v>
      </c>
      <c r="C12" s="5">
        <v>4</v>
      </c>
      <c r="D12" s="6">
        <f t="shared" si="0"/>
        <v>0.92</v>
      </c>
    </row>
    <row r="13" spans="1:26" x14ac:dyDescent="0.2">
      <c r="A13" s="5" t="s">
        <v>21</v>
      </c>
      <c r="B13" s="5">
        <v>14</v>
      </c>
      <c r="C13" s="5">
        <v>2.2000000000000002</v>
      </c>
      <c r="D13" s="6">
        <f t="shared" si="0"/>
        <v>0.30800000000000005</v>
      </c>
      <c r="F13" s="10"/>
      <c r="G13" s="11" t="s">
        <v>22</v>
      </c>
      <c r="H13" s="11" t="s">
        <v>23</v>
      </c>
      <c r="I13" s="12" t="s">
        <v>24</v>
      </c>
      <c r="J13" s="13"/>
      <c r="K13" s="14"/>
      <c r="L13" s="14"/>
      <c r="M13" s="14"/>
      <c r="N13" s="14"/>
      <c r="O13" s="14"/>
      <c r="P13" s="14"/>
      <c r="Q13" s="14"/>
    </row>
    <row r="14" spans="1:26" x14ac:dyDescent="0.2">
      <c r="A14" s="5" t="s">
        <v>25</v>
      </c>
      <c r="B14" s="5">
        <v>20</v>
      </c>
      <c r="C14" s="5">
        <v>6.8</v>
      </c>
      <c r="D14" s="6">
        <f t="shared" si="0"/>
        <v>1.36</v>
      </c>
      <c r="F14" s="15"/>
      <c r="G14" s="13"/>
      <c r="H14" s="18">
        <v>3202</v>
      </c>
      <c r="I14" s="21">
        <f>H14-(H14*G16/100)</f>
        <v>2465.54</v>
      </c>
      <c r="J14" s="10"/>
      <c r="K14" s="14"/>
      <c r="L14" s="14"/>
      <c r="M14" s="14"/>
      <c r="N14" s="14"/>
      <c r="O14" s="14"/>
      <c r="P14" s="14"/>
      <c r="Q14" s="14"/>
    </row>
    <row r="15" spans="1:26" x14ac:dyDescent="0.2">
      <c r="A15" s="5" t="s">
        <v>29</v>
      </c>
      <c r="B15" s="5">
        <v>37</v>
      </c>
      <c r="C15" s="5">
        <v>4.5999999999999996</v>
      </c>
      <c r="D15" s="6">
        <f t="shared" si="0"/>
        <v>1.702</v>
      </c>
      <c r="F15" s="15" t="s">
        <v>30</v>
      </c>
      <c r="G15" s="23">
        <v>60</v>
      </c>
      <c r="H15" s="25">
        <f t="shared" ref="H15:H21" si="1">ROUND((G15*$H$14)/100,0)</f>
        <v>1921</v>
      </c>
      <c r="I15" s="27">
        <v>78</v>
      </c>
      <c r="J15" s="27">
        <v>2498</v>
      </c>
      <c r="K15" s="14"/>
      <c r="L15" s="14"/>
      <c r="M15" s="14"/>
      <c r="N15" s="14"/>
      <c r="O15" s="14"/>
      <c r="P15" s="14"/>
      <c r="Q15" s="14"/>
    </row>
    <row r="16" spans="1:26" x14ac:dyDescent="0.2">
      <c r="A16" s="5" t="s">
        <v>31</v>
      </c>
      <c r="B16" s="5">
        <v>38</v>
      </c>
      <c r="C16" s="5">
        <v>16.2</v>
      </c>
      <c r="D16" s="6">
        <f t="shared" si="0"/>
        <v>6.1560000000000006</v>
      </c>
      <c r="F16" s="15" t="s">
        <v>32</v>
      </c>
      <c r="G16" s="23">
        <v>23</v>
      </c>
      <c r="H16" s="25">
        <f t="shared" si="1"/>
        <v>736</v>
      </c>
      <c r="I16" s="27" t="s">
        <v>33</v>
      </c>
      <c r="J16" s="17"/>
      <c r="K16" s="14"/>
      <c r="L16" s="14"/>
      <c r="M16" s="14"/>
      <c r="N16" s="14"/>
      <c r="O16" s="14"/>
      <c r="P16" s="14"/>
      <c r="Q16" s="14"/>
    </row>
    <row r="17" spans="1:17" x14ac:dyDescent="0.2">
      <c r="A17" s="5" t="s">
        <v>34</v>
      </c>
      <c r="B17" s="5">
        <v>103</v>
      </c>
      <c r="C17" s="5">
        <v>6.7</v>
      </c>
      <c r="D17" s="6">
        <f t="shared" si="0"/>
        <v>6.9010000000000007</v>
      </c>
      <c r="F17" s="15" t="s">
        <v>35</v>
      </c>
      <c r="G17" s="23">
        <v>16</v>
      </c>
      <c r="H17" s="25">
        <f t="shared" si="1"/>
        <v>512</v>
      </c>
      <c r="I17" s="27">
        <f t="shared" ref="I17:I19" si="2">100*(H17/$I$14)</f>
        <v>20.766241878047001</v>
      </c>
      <c r="J17" s="27">
        <v>665</v>
      </c>
      <c r="K17" s="14"/>
      <c r="L17" s="14"/>
      <c r="M17" s="14"/>
      <c r="N17" s="14"/>
      <c r="O17" s="14"/>
      <c r="P17" s="14"/>
      <c r="Q17" s="14"/>
    </row>
    <row r="18" spans="1:17" x14ac:dyDescent="0.2">
      <c r="A18" s="5" t="s">
        <v>36</v>
      </c>
      <c r="B18" s="5">
        <v>104</v>
      </c>
      <c r="C18" s="5">
        <v>12.4</v>
      </c>
      <c r="D18" s="6">
        <f t="shared" si="0"/>
        <v>12.896000000000001</v>
      </c>
      <c r="F18" s="15"/>
      <c r="G18" s="23">
        <v>0</v>
      </c>
      <c r="H18" s="25">
        <f t="shared" si="1"/>
        <v>0</v>
      </c>
      <c r="I18" s="27">
        <f t="shared" si="2"/>
        <v>0</v>
      </c>
      <c r="J18" s="27"/>
      <c r="K18" s="31"/>
      <c r="L18" s="31"/>
      <c r="M18" s="14"/>
      <c r="N18" s="14"/>
      <c r="O18" s="14"/>
      <c r="P18" s="14"/>
      <c r="Q18" s="14"/>
    </row>
    <row r="19" spans="1:17" x14ac:dyDescent="0.2">
      <c r="A19" s="5" t="s">
        <v>37</v>
      </c>
      <c r="B19" s="5">
        <v>2</v>
      </c>
      <c r="C19" s="5">
        <v>3.5</v>
      </c>
      <c r="D19" s="6">
        <f t="shared" si="0"/>
        <v>7.0000000000000007E-2</v>
      </c>
      <c r="F19" s="15"/>
      <c r="G19" s="23">
        <v>0</v>
      </c>
      <c r="H19" s="25">
        <f t="shared" si="1"/>
        <v>0</v>
      </c>
      <c r="I19" s="27">
        <f t="shared" si="2"/>
        <v>0</v>
      </c>
      <c r="J19" s="27"/>
      <c r="K19" s="14"/>
      <c r="L19" s="14"/>
      <c r="M19" s="14"/>
      <c r="N19" s="14"/>
      <c r="O19" s="14"/>
      <c r="P19" s="14"/>
      <c r="Q19" s="14"/>
    </row>
    <row r="20" spans="1:17" x14ac:dyDescent="0.2">
      <c r="A20" s="5" t="s">
        <v>38</v>
      </c>
      <c r="B20" s="5">
        <v>53</v>
      </c>
      <c r="C20" s="5">
        <v>6.9</v>
      </c>
      <c r="D20" s="6">
        <f t="shared" si="0"/>
        <v>3.6570000000000005</v>
      </c>
      <c r="F20" s="15" t="s">
        <v>39</v>
      </c>
      <c r="G20" s="27">
        <v>0</v>
      </c>
      <c r="H20" s="25">
        <f t="shared" si="1"/>
        <v>0</v>
      </c>
      <c r="I20" s="27">
        <f>SUM(I15,I17,I18,I19)</f>
        <v>98.766241878046998</v>
      </c>
      <c r="J20" s="27"/>
      <c r="K20" s="14"/>
      <c r="L20" s="14"/>
      <c r="M20" s="14"/>
      <c r="N20" s="14"/>
      <c r="O20" s="14"/>
      <c r="P20" s="14"/>
      <c r="Q20" s="14"/>
    </row>
    <row r="21" spans="1:17" x14ac:dyDescent="0.2">
      <c r="A21" s="5" t="s">
        <v>40</v>
      </c>
      <c r="B21" s="5">
        <v>380</v>
      </c>
      <c r="C21" s="5">
        <v>9.6</v>
      </c>
      <c r="D21" s="6">
        <f t="shared" si="0"/>
        <v>36.480000000000004</v>
      </c>
      <c r="F21" s="15" t="s">
        <v>41</v>
      </c>
      <c r="G21" s="27">
        <v>0</v>
      </c>
      <c r="H21" s="25">
        <f t="shared" si="1"/>
        <v>0</v>
      </c>
      <c r="I21" s="10"/>
      <c r="J21" s="17"/>
      <c r="K21" s="14"/>
      <c r="L21" s="14"/>
      <c r="M21" s="14"/>
      <c r="N21" s="14"/>
      <c r="O21" s="14"/>
      <c r="P21" s="14"/>
      <c r="Q21" s="14"/>
    </row>
    <row r="22" spans="1:17" x14ac:dyDescent="0.2">
      <c r="A22" s="5" t="s">
        <v>42</v>
      </c>
      <c r="B22" s="5">
        <v>58</v>
      </c>
      <c r="C22" s="5">
        <v>21.6</v>
      </c>
      <c r="D22" s="6">
        <f t="shared" si="0"/>
        <v>12.528000000000002</v>
      </c>
      <c r="F22" s="15" t="s">
        <v>43</v>
      </c>
      <c r="G22" s="27">
        <v>99</v>
      </c>
      <c r="H22" s="34">
        <v>3169</v>
      </c>
      <c r="I22" s="10"/>
      <c r="J22" s="27"/>
      <c r="K22" s="14"/>
      <c r="L22" s="14"/>
      <c r="M22" s="14"/>
      <c r="N22" s="14"/>
      <c r="O22" s="14"/>
      <c r="P22" s="14"/>
      <c r="Q22" s="14"/>
    </row>
    <row r="23" spans="1:17" x14ac:dyDescent="0.2">
      <c r="A23" s="5" t="s">
        <v>44</v>
      </c>
      <c r="B23" s="5">
        <v>31</v>
      </c>
      <c r="C23" s="5">
        <v>2.4</v>
      </c>
      <c r="D23" s="6">
        <f t="shared" si="0"/>
        <v>0.74399999999999999</v>
      </c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x14ac:dyDescent="0.2">
      <c r="A24" s="5" t="s">
        <v>45</v>
      </c>
      <c r="B24" s="5">
        <v>42</v>
      </c>
      <c r="C24" s="5">
        <v>5.5</v>
      </c>
      <c r="D24" s="6">
        <f t="shared" si="0"/>
        <v>2.31</v>
      </c>
      <c r="F24" s="37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</row>
    <row r="25" spans="1:17" x14ac:dyDescent="0.2">
      <c r="A25" s="5" t="s">
        <v>46</v>
      </c>
      <c r="B25" s="5">
        <v>81</v>
      </c>
      <c r="C25" s="5">
        <v>40.200000000000003</v>
      </c>
      <c r="D25" s="6">
        <f t="shared" si="0"/>
        <v>32.562000000000005</v>
      </c>
      <c r="F25" s="14"/>
      <c r="G25" s="16"/>
      <c r="H25" s="32"/>
      <c r="I25" s="14"/>
      <c r="J25" s="14"/>
      <c r="K25" s="14"/>
      <c r="L25" s="14"/>
      <c r="M25" s="14"/>
      <c r="N25" s="14"/>
      <c r="O25" s="14"/>
      <c r="P25" s="14"/>
      <c r="Q25" s="14"/>
    </row>
    <row r="26" spans="1:17" x14ac:dyDescent="0.2">
      <c r="A26" s="5" t="s">
        <v>47</v>
      </c>
      <c r="B26" s="5">
        <v>2</v>
      </c>
      <c r="C26" s="5">
        <v>14.5</v>
      </c>
      <c r="D26" s="6">
        <f t="shared" si="0"/>
        <v>0.28999999999999998</v>
      </c>
      <c r="F26" s="28"/>
      <c r="G26" s="33"/>
      <c r="H26" s="32"/>
      <c r="I26" s="14"/>
      <c r="J26" s="14"/>
      <c r="K26" s="14"/>
      <c r="L26" s="14"/>
      <c r="M26" s="14"/>
      <c r="N26" s="14"/>
      <c r="O26" s="14"/>
      <c r="P26" s="14"/>
      <c r="Q26" s="14"/>
    </row>
    <row r="27" spans="1:17" x14ac:dyDescent="0.2">
      <c r="A27" s="5" t="s">
        <v>48</v>
      </c>
      <c r="B27" s="5">
        <v>126</v>
      </c>
      <c r="C27" s="5">
        <v>3.5</v>
      </c>
      <c r="D27" s="6">
        <f t="shared" si="0"/>
        <v>4.41</v>
      </c>
      <c r="F27" s="28"/>
      <c r="G27" s="33"/>
      <c r="H27" s="32"/>
      <c r="I27" s="14"/>
      <c r="J27" s="14"/>
      <c r="K27" s="14"/>
      <c r="L27" s="14"/>
      <c r="M27" s="14"/>
      <c r="N27" s="14"/>
      <c r="O27" s="14"/>
      <c r="P27" s="14"/>
      <c r="Q27" s="14"/>
    </row>
    <row r="28" spans="1:17" x14ac:dyDescent="0.2">
      <c r="A28" s="5" t="s">
        <v>49</v>
      </c>
      <c r="B28" s="5">
        <v>150</v>
      </c>
      <c r="C28" s="5">
        <v>3.4</v>
      </c>
      <c r="D28" s="6">
        <f t="shared" si="0"/>
        <v>5.1000000000000005</v>
      </c>
      <c r="F28" s="28"/>
      <c r="G28" s="33"/>
      <c r="H28" s="32"/>
      <c r="I28" s="14"/>
      <c r="J28" s="14"/>
      <c r="K28" s="14"/>
      <c r="L28" s="14"/>
      <c r="M28" s="14"/>
      <c r="N28" s="14"/>
      <c r="O28" s="14"/>
      <c r="P28" s="14"/>
      <c r="Q28" s="14"/>
    </row>
    <row r="29" spans="1:17" x14ac:dyDescent="0.2">
      <c r="A29" s="5" t="s">
        <v>50</v>
      </c>
      <c r="B29" s="5">
        <v>12</v>
      </c>
      <c r="C29" s="5">
        <v>8.5</v>
      </c>
      <c r="D29" s="6">
        <f t="shared" si="0"/>
        <v>1.02</v>
      </c>
      <c r="F29" s="28"/>
      <c r="G29" s="33"/>
      <c r="H29" s="32"/>
      <c r="I29" s="14"/>
      <c r="J29" s="14"/>
      <c r="K29" s="14"/>
      <c r="L29" s="14"/>
      <c r="M29" s="14"/>
      <c r="N29" s="14"/>
      <c r="O29" s="14"/>
      <c r="P29" s="14"/>
      <c r="Q29" s="14"/>
    </row>
    <row r="30" spans="1:17" x14ac:dyDescent="0.2">
      <c r="A30" s="5" t="s">
        <v>51</v>
      </c>
      <c r="B30" s="5">
        <v>32</v>
      </c>
      <c r="C30" s="5">
        <v>5.4</v>
      </c>
      <c r="D30" s="6">
        <f t="shared" si="0"/>
        <v>1.7280000000000002</v>
      </c>
      <c r="F30" s="28"/>
      <c r="G30" s="35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x14ac:dyDescent="0.2">
      <c r="A31" s="5" t="s">
        <v>52</v>
      </c>
      <c r="B31" s="5">
        <v>21</v>
      </c>
      <c r="C31" s="5">
        <v>11.2</v>
      </c>
      <c r="D31" s="6">
        <f t="shared" si="0"/>
        <v>2.3519999999999999</v>
      </c>
    </row>
    <row r="32" spans="1:17" x14ac:dyDescent="0.2">
      <c r="A32" s="5" t="s">
        <v>53</v>
      </c>
      <c r="B32" s="5">
        <v>118</v>
      </c>
      <c r="C32" s="5">
        <v>9.4</v>
      </c>
      <c r="D32" s="6">
        <f t="shared" si="0"/>
        <v>11.092000000000001</v>
      </c>
    </row>
    <row r="33" spans="1:26" x14ac:dyDescent="0.2">
      <c r="A33" s="5" t="s">
        <v>54</v>
      </c>
      <c r="B33" s="5">
        <v>4</v>
      </c>
      <c r="C33" s="5">
        <v>5.9</v>
      </c>
      <c r="D33" s="6">
        <f t="shared" si="0"/>
        <v>0.23600000000000002</v>
      </c>
    </row>
    <row r="34" spans="1:26" x14ac:dyDescent="0.2">
      <c r="A34" s="5" t="s">
        <v>55</v>
      </c>
      <c r="B34" s="5">
        <v>95</v>
      </c>
      <c r="C34" s="5">
        <v>4.8</v>
      </c>
      <c r="D34" s="6">
        <f t="shared" si="0"/>
        <v>4.5600000000000005</v>
      </c>
    </row>
    <row r="35" spans="1:26" x14ac:dyDescent="0.2">
      <c r="A35" s="5" t="s">
        <v>56</v>
      </c>
      <c r="B35" s="5">
        <v>205</v>
      </c>
      <c r="C35" s="5">
        <v>9.6</v>
      </c>
      <c r="D35" s="6">
        <f t="shared" si="0"/>
        <v>19.68</v>
      </c>
    </row>
    <row r="36" spans="1:26" x14ac:dyDescent="0.2">
      <c r="A36" s="5" t="s">
        <v>57</v>
      </c>
      <c r="B36" s="5">
        <v>163</v>
      </c>
      <c r="C36" s="5">
        <v>6.3</v>
      </c>
      <c r="D36" s="6">
        <f t="shared" si="0"/>
        <v>10.269</v>
      </c>
    </row>
    <row r="37" spans="1:26" x14ac:dyDescent="0.2">
      <c r="A37" s="5" t="s">
        <v>58</v>
      </c>
      <c r="B37" s="5">
        <v>219</v>
      </c>
      <c r="C37" s="5">
        <v>15.4</v>
      </c>
      <c r="D37" s="6">
        <f t="shared" si="0"/>
        <v>33.725999999999999</v>
      </c>
    </row>
    <row r="38" spans="1:26" x14ac:dyDescent="0.2">
      <c r="A38" s="5" t="s">
        <v>59</v>
      </c>
      <c r="B38" s="5">
        <v>5</v>
      </c>
      <c r="C38" s="5">
        <v>7.3</v>
      </c>
      <c r="D38" s="6">
        <f t="shared" si="0"/>
        <v>0.36499999999999999</v>
      </c>
    </row>
    <row r="39" spans="1:26" x14ac:dyDescent="0.2">
      <c r="A39" s="5" t="s">
        <v>60</v>
      </c>
      <c r="B39" s="5">
        <v>30</v>
      </c>
      <c r="C39" s="5">
        <v>3.8</v>
      </c>
      <c r="D39" s="6">
        <f t="shared" si="0"/>
        <v>1.1399999999999999</v>
      </c>
    </row>
    <row r="40" spans="1:26" x14ac:dyDescent="0.2">
      <c r="A40" s="5" t="s">
        <v>61</v>
      </c>
      <c r="B40" s="5">
        <v>139</v>
      </c>
      <c r="C40" s="5">
        <v>29.9</v>
      </c>
      <c r="D40" s="6">
        <f t="shared" si="0"/>
        <v>41.561</v>
      </c>
    </row>
    <row r="41" spans="1:26" x14ac:dyDescent="0.2">
      <c r="A41" s="5" t="s">
        <v>62</v>
      </c>
      <c r="B41" s="5">
        <v>121</v>
      </c>
      <c r="C41" s="5">
        <v>18.2</v>
      </c>
      <c r="D41" s="6">
        <f t="shared" si="0"/>
        <v>22.021999999999998</v>
      </c>
    </row>
    <row r="42" spans="1:26" x14ac:dyDescent="0.2">
      <c r="A42" s="5" t="s">
        <v>63</v>
      </c>
      <c r="B42" s="5">
        <v>69</v>
      </c>
      <c r="C42" s="5">
        <v>5.5</v>
      </c>
      <c r="D42" s="6">
        <f t="shared" si="0"/>
        <v>3.7949999999999999</v>
      </c>
    </row>
    <row r="44" spans="1:26" x14ac:dyDescent="0.2">
      <c r="A44" s="2" t="s">
        <v>64</v>
      </c>
      <c r="B44" s="4">
        <f>SUM(B2:B42)</f>
        <v>3202</v>
      </c>
      <c r="C44" s="4"/>
      <c r="D44" s="4">
        <f>SUM(D2:D42)</f>
        <v>340.601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</sheetData>
  <sheetProtection sheet="1" objects="1" scenarios="1"/>
  <mergeCells count="1">
    <mergeCell ref="F24:Q24"/>
  </mergeCells>
  <conditionalFormatting sqref="G4">
    <cfRule type="cellIs" dxfId="3" priority="1" operator="lessThan">
      <formula>544</formula>
    </cfRule>
  </conditionalFormatting>
  <conditionalFormatting sqref="G6">
    <cfRule type="cellIs" dxfId="2" priority="2" operator="lessThan">
      <formula>17</formula>
    </cfRule>
  </conditionalFormatting>
  <conditionalFormatting sqref="G4">
    <cfRule type="cellIs" dxfId="1" priority="3" operator="greaterThan">
      <formula>544</formula>
    </cfRule>
  </conditionalFormatting>
  <conditionalFormatting sqref="G6">
    <cfRule type="cellIs" dxfId="0" priority="4" operator="greaterThan">
      <formula>17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27 March to 11 May</vt:lpstr>
      <vt:lpstr>27 March to 27 April</vt:lpstr>
      <vt:lpstr>27 March to 13 April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Rachel Carr</cp:lastModifiedBy>
  <dcterms:created xsi:type="dcterms:W3CDTF">2020-05-26T13:02:39Z</dcterms:created>
  <dcterms:modified xsi:type="dcterms:W3CDTF">2020-05-26T13:02:39Z</dcterms:modified>
</cp:coreProperties>
</file>